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D:\FIRMA\AKCE\QUADRA PROJECT\ZŠ DĚDINA\"/>
    </mc:Choice>
  </mc:AlternateContent>
  <xr:revisionPtr revIDLastSave="0" documentId="8_{BA102577-56FF-4EA3-8F74-9E3BC645140A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01 - VEDLEJŠÍ A OSTATNÍ N..." sheetId="2" r:id="rId2"/>
    <sheet name="02 - BOURACÍ PRÁCE" sheetId="3" r:id="rId3"/>
    <sheet name="03 - STAVEBNÍ PRÁCE" sheetId="4" r:id="rId4"/>
    <sheet name="04 - PROFESE" sheetId="5" r:id="rId5"/>
  </sheets>
  <definedNames>
    <definedName name="_xlnm._FilterDatabase" localSheetId="1" hidden="1">'01 - VEDLEJŠÍ A OSTATNÍ N...'!$C$119:$K$127</definedName>
    <definedName name="_xlnm._FilterDatabase" localSheetId="2" hidden="1">'02 - BOURACÍ PRÁCE'!$C$121:$K$171</definedName>
    <definedName name="_xlnm._FilterDatabase" localSheetId="3" hidden="1">'03 - STAVEBNÍ PRÁCE'!$C$130:$K$225</definedName>
    <definedName name="_xlnm._FilterDatabase" localSheetId="4" hidden="1">'04 - PROFESE'!$C$120:$K$180</definedName>
    <definedName name="_xlnm.Print_Titles" localSheetId="1">'01 - VEDLEJŠÍ A OSTATNÍ N...'!$119:$119</definedName>
    <definedName name="_xlnm.Print_Titles" localSheetId="2">'02 - BOURACÍ PRÁCE'!$121:$121</definedName>
    <definedName name="_xlnm.Print_Titles" localSheetId="3">'03 - STAVEBNÍ PRÁCE'!$130:$130</definedName>
    <definedName name="_xlnm.Print_Titles" localSheetId="4">'04 - PROFESE'!$120:$120</definedName>
    <definedName name="_xlnm.Print_Titles" localSheetId="0">'Rekapitulace stavby'!$92:$92</definedName>
    <definedName name="_xlnm.Print_Area" localSheetId="1">'01 - VEDLEJŠÍ A OSTATNÍ N...'!$C$4:$J$39,'01 - VEDLEJŠÍ A OSTATNÍ N...'!$C$50:$J$76,'01 - VEDLEJŠÍ A OSTATNÍ N...'!$C$82:$J$101,'01 - VEDLEJŠÍ A OSTATNÍ N...'!$C$107:$K$127</definedName>
    <definedName name="_xlnm.Print_Area" localSheetId="2">'02 - BOURACÍ PRÁCE'!$C$4:$J$39,'02 - BOURACÍ PRÁCE'!$C$50:$J$76,'02 - BOURACÍ PRÁCE'!$C$82:$J$103,'02 - BOURACÍ PRÁCE'!$C$109:$K$171</definedName>
    <definedName name="_xlnm.Print_Area" localSheetId="3">'03 - STAVEBNÍ PRÁCE'!$C$4:$J$39,'03 - STAVEBNÍ PRÁCE'!$C$50:$J$76,'03 - STAVEBNÍ PRÁCE'!$C$82:$J$112,'03 - STAVEBNÍ PRÁCE'!$C$118:$K$225</definedName>
    <definedName name="_xlnm.Print_Area" localSheetId="4">'04 - PROFESE'!$C$4:$J$39,'04 - PROFESE'!$C$50:$J$76,'04 - PROFESE'!$C$82:$J$102,'04 - PROFESE'!$C$108:$K$180</definedName>
    <definedName name="_xlnm.Print_Area" localSheetId="0">'Rekapitulace stavby'!$D$4:$AO$76,'Rekapitulace stavby'!$C$82:$AQ$99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T130" i="5" s="1"/>
  <c r="R131" i="5"/>
  <c r="R130" i="5"/>
  <c r="P131" i="5"/>
  <c r="P130" i="5" s="1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J118" i="5"/>
  <c r="J117" i="5"/>
  <c r="F117" i="5"/>
  <c r="F115" i="5"/>
  <c r="E113" i="5"/>
  <c r="J92" i="5"/>
  <c r="J91" i="5"/>
  <c r="F91" i="5"/>
  <c r="F89" i="5"/>
  <c r="E87" i="5"/>
  <c r="J18" i="5"/>
  <c r="E18" i="5"/>
  <c r="F92" i="5"/>
  <c r="J17" i="5"/>
  <c r="J12" i="5"/>
  <c r="J115" i="5"/>
  <c r="E7" i="5"/>
  <c r="E111" i="5" s="1"/>
  <c r="J37" i="4"/>
  <c r="J36" i="4"/>
  <c r="AY97" i="1"/>
  <c r="J35" i="4"/>
  <c r="AX97" i="1"/>
  <c r="BI224" i="4"/>
  <c r="BH224" i="4"/>
  <c r="BG224" i="4"/>
  <c r="BF224" i="4"/>
  <c r="T224" i="4"/>
  <c r="T223" i="4"/>
  <c r="R224" i="4"/>
  <c r="R223" i="4"/>
  <c r="P224" i="4"/>
  <c r="P223" i="4"/>
  <c r="BI221" i="4"/>
  <c r="BH221" i="4"/>
  <c r="BG221" i="4"/>
  <c r="BF221" i="4"/>
  <c r="T221" i="4"/>
  <c r="R221" i="4"/>
  <c r="P221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T209" i="4"/>
  <c r="R210" i="4"/>
  <c r="R209" i="4"/>
  <c r="P210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T153" i="4"/>
  <c r="R154" i="4"/>
  <c r="R153" i="4" s="1"/>
  <c r="P154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J128" i="4"/>
  <c r="J127" i="4"/>
  <c r="F127" i="4"/>
  <c r="F125" i="4"/>
  <c r="E123" i="4"/>
  <c r="J92" i="4"/>
  <c r="J91" i="4"/>
  <c r="F91" i="4"/>
  <c r="F89" i="4"/>
  <c r="E87" i="4"/>
  <c r="J18" i="4"/>
  <c r="E18" i="4"/>
  <c r="F128" i="4"/>
  <c r="J17" i="4"/>
  <c r="J12" i="4"/>
  <c r="J89" i="4" s="1"/>
  <c r="E7" i="4"/>
  <c r="E121" i="4"/>
  <c r="J37" i="3"/>
  <c r="J36" i="3"/>
  <c r="AY96" i="1"/>
  <c r="J35" i="3"/>
  <c r="AX96" i="1"/>
  <c r="BI164" i="3"/>
  <c r="BH164" i="3"/>
  <c r="BG164" i="3"/>
  <c r="BF164" i="3"/>
  <c r="T164" i="3"/>
  <c r="T163" i="3"/>
  <c r="R164" i="3"/>
  <c r="R163" i="3"/>
  <c r="P164" i="3"/>
  <c r="P163" i="3"/>
  <c r="BI162" i="3"/>
  <c r="BH162" i="3"/>
  <c r="BG162" i="3"/>
  <c r="BF162" i="3"/>
  <c r="T162" i="3"/>
  <c r="R162" i="3"/>
  <c r="P162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92" i="3"/>
  <c r="J17" i="3"/>
  <c r="J12" i="3"/>
  <c r="J116" i="3"/>
  <c r="E7" i="3"/>
  <c r="E85" i="3"/>
  <c r="J37" i="2"/>
  <c r="J36" i="2"/>
  <c r="AY95" i="1"/>
  <c r="J35" i="2"/>
  <c r="AX95" i="1" s="1"/>
  <c r="BI127" i="2"/>
  <c r="BH127" i="2"/>
  <c r="BG127" i="2"/>
  <c r="BF127" i="2"/>
  <c r="T127" i="2"/>
  <c r="T126" i="2"/>
  <c r="R127" i="2"/>
  <c r="R126" i="2" s="1"/>
  <c r="R121" i="2" s="1"/>
  <c r="R120" i="2" s="1"/>
  <c r="P127" i="2"/>
  <c r="P126" i="2"/>
  <c r="BI125" i="2"/>
  <c r="BH125" i="2"/>
  <c r="BG125" i="2"/>
  <c r="BF125" i="2"/>
  <c r="T125" i="2"/>
  <c r="T124" i="2" s="1"/>
  <c r="T121" i="2" s="1"/>
  <c r="T120" i="2" s="1"/>
  <c r="R125" i="2"/>
  <c r="R124" i="2"/>
  <c r="P125" i="2"/>
  <c r="P124" i="2" s="1"/>
  <c r="P121" i="2" s="1"/>
  <c r="P120" i="2" s="1"/>
  <c r="AU95" i="1" s="1"/>
  <c r="BI123" i="2"/>
  <c r="BH123" i="2"/>
  <c r="BG123" i="2"/>
  <c r="BF123" i="2"/>
  <c r="T123" i="2"/>
  <c r="T122" i="2"/>
  <c r="R123" i="2"/>
  <c r="R122" i="2"/>
  <c r="P123" i="2"/>
  <c r="P122" i="2"/>
  <c r="J117" i="2"/>
  <c r="J116" i="2"/>
  <c r="F116" i="2"/>
  <c r="F114" i="2"/>
  <c r="E112" i="2"/>
  <c r="J92" i="2"/>
  <c r="J91" i="2"/>
  <c r="F91" i="2"/>
  <c r="F89" i="2"/>
  <c r="E87" i="2"/>
  <c r="J18" i="2"/>
  <c r="E18" i="2"/>
  <c r="F117" i="2"/>
  <c r="J17" i="2"/>
  <c r="J12" i="2"/>
  <c r="J89" i="2"/>
  <c r="E7" i="2"/>
  <c r="E110" i="2"/>
  <c r="L90" i="1"/>
  <c r="AM90" i="1"/>
  <c r="AM89" i="1"/>
  <c r="L89" i="1"/>
  <c r="AM87" i="1"/>
  <c r="L87" i="1"/>
  <c r="L85" i="1"/>
  <c r="L84" i="1"/>
  <c r="J180" i="5"/>
  <c r="J178" i="5"/>
  <c r="J177" i="5"/>
  <c r="J175" i="5"/>
  <c r="BK174" i="5"/>
  <c r="J172" i="5"/>
  <c r="J170" i="5"/>
  <c r="J169" i="5"/>
  <c r="BK168" i="5"/>
  <c r="J166" i="5"/>
  <c r="J165" i="5"/>
  <c r="BK164" i="5"/>
  <c r="J163" i="5"/>
  <c r="BK162" i="5"/>
  <c r="J161" i="5"/>
  <c r="J159" i="5"/>
  <c r="BK158" i="5"/>
  <c r="J157" i="5"/>
  <c r="BK156" i="5"/>
  <c r="J155" i="5"/>
  <c r="J153" i="5"/>
  <c r="J149" i="5"/>
  <c r="BK146" i="5"/>
  <c r="BK145" i="5"/>
  <c r="J143" i="5"/>
  <c r="BK139" i="5"/>
  <c r="J135" i="5"/>
  <c r="BK131" i="5"/>
  <c r="BK129" i="5"/>
  <c r="J128" i="5"/>
  <c r="BK125" i="5"/>
  <c r="J221" i="4"/>
  <c r="J207" i="4"/>
  <c r="BK205" i="4"/>
  <c r="J201" i="4"/>
  <c r="J197" i="4"/>
  <c r="BK192" i="4"/>
  <c r="J189" i="4"/>
  <c r="BK188" i="4"/>
  <c r="J186" i="4"/>
  <c r="BK184" i="4"/>
  <c r="BK183" i="4"/>
  <c r="BK179" i="4"/>
  <c r="J176" i="4"/>
  <c r="BK175" i="4"/>
  <c r="BK172" i="4"/>
  <c r="J171" i="4"/>
  <c r="J159" i="4"/>
  <c r="BK157" i="4"/>
  <c r="BK154" i="4"/>
  <c r="J151" i="4"/>
  <c r="J147" i="4"/>
  <c r="BK146" i="4"/>
  <c r="BK145" i="4"/>
  <c r="J144" i="4"/>
  <c r="BK143" i="4"/>
  <c r="J139" i="4"/>
  <c r="J136" i="4"/>
  <c r="BK164" i="3"/>
  <c r="BK162" i="3"/>
  <c r="BK150" i="3"/>
  <c r="J147" i="3"/>
  <c r="J146" i="3"/>
  <c r="BK139" i="3"/>
  <c r="J138" i="3"/>
  <c r="BK137" i="3"/>
  <c r="J136" i="3"/>
  <c r="J128" i="3"/>
  <c r="BK127" i="2"/>
  <c r="BK125" i="2"/>
  <c r="BK123" i="2"/>
  <c r="AS94" i="1"/>
  <c r="BK180" i="5"/>
  <c r="BK178" i="5"/>
  <c r="BK177" i="5"/>
  <c r="BK175" i="5"/>
  <c r="J174" i="5"/>
  <c r="J173" i="5"/>
  <c r="BK171" i="5"/>
  <c r="BK170" i="5"/>
  <c r="BK167" i="5"/>
  <c r="BK166" i="5"/>
  <c r="J164" i="5"/>
  <c r="J160" i="5"/>
  <c r="BK159" i="5"/>
  <c r="BK147" i="5"/>
  <c r="BK142" i="5"/>
  <c r="J140" i="5"/>
  <c r="BK138" i="5"/>
  <c r="BK134" i="5"/>
  <c r="BK133" i="5"/>
  <c r="J131" i="5"/>
  <c r="BK128" i="5"/>
  <c r="BK124" i="5"/>
  <c r="BK213" i="4"/>
  <c r="BK208" i="4"/>
  <c r="BK207" i="4"/>
  <c r="J205" i="4"/>
  <c r="BK203" i="4"/>
  <c r="BK200" i="4"/>
  <c r="J199" i="4"/>
  <c r="J184" i="4"/>
  <c r="J183" i="4"/>
  <c r="J181" i="4"/>
  <c r="J179" i="4"/>
  <c r="BK173" i="4"/>
  <c r="BK171" i="4"/>
  <c r="J167" i="4"/>
  <c r="J163" i="4"/>
  <c r="J161" i="4"/>
  <c r="J158" i="4"/>
  <c r="J154" i="4"/>
  <c r="BK151" i="4"/>
  <c r="J150" i="4"/>
  <c r="J145" i="4"/>
  <c r="BK144" i="4"/>
  <c r="J143" i="4"/>
  <c r="BK136" i="4"/>
  <c r="J134" i="4"/>
  <c r="J162" i="3"/>
  <c r="BK157" i="3"/>
  <c r="BK155" i="3"/>
  <c r="BK153" i="3"/>
  <c r="J148" i="3"/>
  <c r="BK147" i="3"/>
  <c r="J144" i="3"/>
  <c r="J141" i="3"/>
  <c r="BK140" i="3"/>
  <c r="J139" i="3"/>
  <c r="BK129" i="3"/>
  <c r="BK126" i="3"/>
  <c r="J125" i="3"/>
  <c r="J127" i="2"/>
  <c r="J125" i="2"/>
  <c r="BK173" i="5"/>
  <c r="BK172" i="5"/>
  <c r="J171" i="5"/>
  <c r="BK169" i="5"/>
  <c r="J167" i="5"/>
  <c r="BK165" i="5"/>
  <c r="J162" i="5"/>
  <c r="BK160" i="5"/>
  <c r="BK157" i="5"/>
  <c r="BK155" i="5"/>
  <c r="J154" i="5"/>
  <c r="J152" i="5"/>
  <c r="J151" i="5"/>
  <c r="J150" i="5"/>
  <c r="BK149" i="5"/>
  <c r="J148" i="5"/>
  <c r="J147" i="5"/>
  <c r="J146" i="5"/>
  <c r="J145" i="5"/>
  <c r="J144" i="5"/>
  <c r="BK143" i="5"/>
  <c r="J141" i="5"/>
  <c r="J137" i="5"/>
  <c r="BK136" i="5"/>
  <c r="J133" i="5"/>
  <c r="J129" i="5"/>
  <c r="BK127" i="5"/>
  <c r="J126" i="5"/>
  <c r="J124" i="5"/>
  <c r="BK221" i="4"/>
  <c r="J210" i="4"/>
  <c r="J203" i="4"/>
  <c r="J200" i="4"/>
  <c r="BK197" i="4"/>
  <c r="BK185" i="4"/>
  <c r="BK177" i="4"/>
  <c r="J173" i="4"/>
  <c r="J172" i="4"/>
  <c r="BK167" i="4"/>
  <c r="BK165" i="4"/>
  <c r="BK159" i="4"/>
  <c r="J157" i="4"/>
  <c r="J149" i="4"/>
  <c r="J146" i="4"/>
  <c r="BK139" i="4"/>
  <c r="BK134" i="4"/>
  <c r="J164" i="3"/>
  <c r="J157" i="3"/>
  <c r="J155" i="3"/>
  <c r="BK148" i="3"/>
  <c r="J143" i="3"/>
  <c r="BK142" i="3"/>
  <c r="BK141" i="3"/>
  <c r="J134" i="3"/>
  <c r="J132" i="3"/>
  <c r="J130" i="3"/>
  <c r="J129" i="3"/>
  <c r="BK128" i="3"/>
  <c r="J126" i="3"/>
  <c r="BK125" i="3"/>
  <c r="J123" i="2"/>
  <c r="J168" i="5"/>
  <c r="BK163" i="5"/>
  <c r="BK161" i="5"/>
  <c r="J158" i="5"/>
  <c r="J156" i="5"/>
  <c r="BK154" i="5"/>
  <c r="BK153" i="5"/>
  <c r="BK152" i="5"/>
  <c r="BK151" i="5"/>
  <c r="BK150" i="5"/>
  <c r="BK148" i="5"/>
  <c r="BK144" i="5"/>
  <c r="J142" i="5"/>
  <c r="BK141" i="5"/>
  <c r="BK140" i="5"/>
  <c r="J139" i="5"/>
  <c r="J138" i="5"/>
  <c r="BK137" i="5"/>
  <c r="J136" i="5"/>
  <c r="BK135" i="5"/>
  <c r="J134" i="5"/>
  <c r="J127" i="5"/>
  <c r="BK126" i="5"/>
  <c r="J125" i="5"/>
  <c r="BK224" i="4"/>
  <c r="J224" i="4"/>
  <c r="J213" i="4"/>
  <c r="BK210" i="4"/>
  <c r="J208" i="4"/>
  <c r="BK201" i="4"/>
  <c r="BK199" i="4"/>
  <c r="J192" i="4"/>
  <c r="BK189" i="4"/>
  <c r="J188" i="4"/>
  <c r="BK186" i="4"/>
  <c r="J185" i="4"/>
  <c r="BK181" i="4"/>
  <c r="J177" i="4"/>
  <c r="BK176" i="4"/>
  <c r="J175" i="4"/>
  <c r="J165" i="4"/>
  <c r="BK163" i="4"/>
  <c r="BK161" i="4"/>
  <c r="BK158" i="4"/>
  <c r="BK150" i="4"/>
  <c r="BK149" i="4"/>
  <c r="BK147" i="4"/>
  <c r="J153" i="3"/>
  <c r="J150" i="3"/>
  <c r="BK146" i="3"/>
  <c r="BK144" i="3"/>
  <c r="BK143" i="3"/>
  <c r="J142" i="3"/>
  <c r="J140" i="3"/>
  <c r="BK138" i="3"/>
  <c r="J137" i="3"/>
  <c r="BK136" i="3"/>
  <c r="BK134" i="3"/>
  <c r="BK132" i="3"/>
  <c r="BK130" i="3"/>
  <c r="T133" i="4" l="1"/>
  <c r="T138" i="4"/>
  <c r="T148" i="4"/>
  <c r="BK156" i="4"/>
  <c r="P156" i="4"/>
  <c r="R160" i="4"/>
  <c r="BK182" i="4"/>
  <c r="J182" i="4"/>
  <c r="J106" i="4" s="1"/>
  <c r="P182" i="4"/>
  <c r="P187" i="4"/>
  <c r="P202" i="4"/>
  <c r="BK212" i="4"/>
  <c r="J212" i="4"/>
  <c r="J110" i="4"/>
  <c r="BK124" i="3"/>
  <c r="J124" i="3" s="1"/>
  <c r="J98" i="3" s="1"/>
  <c r="R124" i="3"/>
  <c r="T145" i="3"/>
  <c r="P152" i="3"/>
  <c r="P151" i="3"/>
  <c r="BK138" i="4"/>
  <c r="J138" i="4"/>
  <c r="J99" i="4" s="1"/>
  <c r="BK148" i="4"/>
  <c r="J148" i="4"/>
  <c r="J100" i="4"/>
  <c r="R156" i="4"/>
  <c r="T160" i="4"/>
  <c r="T174" i="4"/>
  <c r="R182" i="4"/>
  <c r="R187" i="4"/>
  <c r="T212" i="4"/>
  <c r="T123" i="5"/>
  <c r="P132" i="5"/>
  <c r="T124" i="3"/>
  <c r="T123" i="3" s="1"/>
  <c r="P145" i="3"/>
  <c r="BK152" i="3"/>
  <c r="J152" i="3" s="1"/>
  <c r="J101" i="3" s="1"/>
  <c r="T152" i="3"/>
  <c r="T151" i="3" s="1"/>
  <c r="BK133" i="4"/>
  <c r="P133" i="4"/>
  <c r="P138" i="4"/>
  <c r="R148" i="4"/>
  <c r="T156" i="4"/>
  <c r="P160" i="4"/>
  <c r="P174" i="4"/>
  <c r="BK187" i="4"/>
  <c r="J187" i="4" s="1"/>
  <c r="J107" i="4" s="1"/>
  <c r="BK202" i="4"/>
  <c r="J202" i="4" s="1"/>
  <c r="J108" i="4" s="1"/>
  <c r="T202" i="4"/>
  <c r="P212" i="4"/>
  <c r="BK123" i="5"/>
  <c r="R123" i="5"/>
  <c r="R132" i="5"/>
  <c r="P124" i="3"/>
  <c r="P123" i="3" s="1"/>
  <c r="P122" i="3" s="1"/>
  <c r="AU96" i="1" s="1"/>
  <c r="BK145" i="3"/>
  <c r="J145" i="3" s="1"/>
  <c r="J99" i="3" s="1"/>
  <c r="R145" i="3"/>
  <c r="R152" i="3"/>
  <c r="R151" i="3" s="1"/>
  <c r="R133" i="4"/>
  <c r="R138" i="4"/>
  <c r="P148" i="4"/>
  <c r="BK160" i="4"/>
  <c r="J160" i="4" s="1"/>
  <c r="J104" i="4" s="1"/>
  <c r="BK174" i="4"/>
  <c r="J174" i="4" s="1"/>
  <c r="J105" i="4" s="1"/>
  <c r="R174" i="4"/>
  <c r="T182" i="4"/>
  <c r="T187" i="4"/>
  <c r="R202" i="4"/>
  <c r="R212" i="4"/>
  <c r="P123" i="5"/>
  <c r="BK132" i="5"/>
  <c r="J132" i="5" s="1"/>
  <c r="J100" i="5" s="1"/>
  <c r="T132" i="5"/>
  <c r="BK176" i="5"/>
  <c r="J176" i="5" s="1"/>
  <c r="J101" i="5" s="1"/>
  <c r="P176" i="5"/>
  <c r="R176" i="5"/>
  <c r="T176" i="5"/>
  <c r="J114" i="2"/>
  <c r="BE123" i="2"/>
  <c r="BK122" i="2"/>
  <c r="E112" i="3"/>
  <c r="F119" i="3"/>
  <c r="BE126" i="3"/>
  <c r="BE128" i="3"/>
  <c r="BE155" i="3"/>
  <c r="BE159" i="4"/>
  <c r="BE181" i="4"/>
  <c r="BE205" i="4"/>
  <c r="BE213" i="4"/>
  <c r="BE224" i="4"/>
  <c r="BE128" i="5"/>
  <c r="BE129" i="5"/>
  <c r="BE131" i="5"/>
  <c r="BE133" i="5"/>
  <c r="BE136" i="5"/>
  <c r="BE138" i="5"/>
  <c r="BE145" i="5"/>
  <c r="BE146" i="5"/>
  <c r="BE148" i="5"/>
  <c r="BE149" i="5"/>
  <c r="BE157" i="5"/>
  <c r="BE159" i="5"/>
  <c r="BE166" i="5"/>
  <c r="F92" i="2"/>
  <c r="BE125" i="2"/>
  <c r="BE127" i="2"/>
  <c r="BE136" i="3"/>
  <c r="BE139" i="3"/>
  <c r="BE144" i="3"/>
  <c r="BE146" i="3"/>
  <c r="BE157" i="3"/>
  <c r="BK163" i="3"/>
  <c r="J163" i="3" s="1"/>
  <c r="J102" i="3" s="1"/>
  <c r="E85" i="4"/>
  <c r="J125" i="4"/>
  <c r="BE134" i="4"/>
  <c r="BE136" i="4"/>
  <c r="BE149" i="4"/>
  <c r="BE150" i="4"/>
  <c r="BE151" i="4"/>
  <c r="BE157" i="4"/>
  <c r="BE171" i="4"/>
  <c r="BE172" i="4"/>
  <c r="BE175" i="4"/>
  <c r="BE188" i="4"/>
  <c r="BE200" i="4"/>
  <c r="BE203" i="4"/>
  <c r="BE207" i="4"/>
  <c r="BE210" i="4"/>
  <c r="BK153" i="4"/>
  <c r="J153" i="4" s="1"/>
  <c r="J101" i="4" s="1"/>
  <c r="BK209" i="4"/>
  <c r="J209" i="4"/>
  <c r="J109" i="4" s="1"/>
  <c r="E85" i="5"/>
  <c r="BE124" i="5"/>
  <c r="BE137" i="5"/>
  <c r="BE139" i="5"/>
  <c r="BE158" i="5"/>
  <c r="BE161" i="5"/>
  <c r="BE162" i="5"/>
  <c r="BE163" i="5"/>
  <c r="BE167" i="5"/>
  <c r="BE171" i="5"/>
  <c r="BE175" i="5"/>
  <c r="BK130" i="5"/>
  <c r="J130" i="5" s="1"/>
  <c r="J99" i="5" s="1"/>
  <c r="E85" i="2"/>
  <c r="BK124" i="2"/>
  <c r="J124" i="2" s="1"/>
  <c r="J99" i="2" s="1"/>
  <c r="BK126" i="2"/>
  <c r="J126" i="2" s="1"/>
  <c r="J100" i="2" s="1"/>
  <c r="J89" i="3"/>
  <c r="BE130" i="3"/>
  <c r="BE132" i="3"/>
  <c r="BE134" i="3"/>
  <c r="BE137" i="3"/>
  <c r="BE142" i="3"/>
  <c r="BE147" i="3"/>
  <c r="BE148" i="3"/>
  <c r="BE150" i="3"/>
  <c r="BE162" i="3"/>
  <c r="F92" i="4"/>
  <c r="BE143" i="4"/>
  <c r="BE145" i="4"/>
  <c r="BE147" i="4"/>
  <c r="BE154" i="4"/>
  <c r="BE158" i="4"/>
  <c r="BE163" i="4"/>
  <c r="BE173" i="4"/>
  <c r="BE176" i="4"/>
  <c r="BE177" i="4"/>
  <c r="BE179" i="4"/>
  <c r="BE183" i="4"/>
  <c r="BE184" i="4"/>
  <c r="BE185" i="4"/>
  <c r="BE186" i="4"/>
  <c r="BE189" i="4"/>
  <c r="BE192" i="4"/>
  <c r="BK223" i="4"/>
  <c r="J223" i="4"/>
  <c r="J111" i="4"/>
  <c r="J89" i="5"/>
  <c r="F118" i="5"/>
  <c r="BE125" i="5"/>
  <c r="BE127" i="5"/>
  <c r="BE134" i="5"/>
  <c r="BE135" i="5"/>
  <c r="BE140" i="5"/>
  <c r="BE143" i="5"/>
  <c r="BE144" i="5"/>
  <c r="BE150" i="5"/>
  <c r="BE152" i="5"/>
  <c r="BE154" i="5"/>
  <c r="BE155" i="5"/>
  <c r="BE156" i="5"/>
  <c r="BE160" i="5"/>
  <c r="BE164" i="5"/>
  <c r="BE173" i="5"/>
  <c r="BE125" i="3"/>
  <c r="BE129" i="3"/>
  <c r="BE138" i="3"/>
  <c r="BE140" i="3"/>
  <c r="BE141" i="3"/>
  <c r="BE143" i="3"/>
  <c r="BE153" i="3"/>
  <c r="BE164" i="3"/>
  <c r="BE139" i="4"/>
  <c r="BE144" i="4"/>
  <c r="BE146" i="4"/>
  <c r="BE161" i="4"/>
  <c r="BE165" i="4"/>
  <c r="BE167" i="4"/>
  <c r="BE197" i="4"/>
  <c r="BE199" i="4"/>
  <c r="BE201" i="4"/>
  <c r="BE208" i="4"/>
  <c r="BE221" i="4"/>
  <c r="BE126" i="5"/>
  <c r="BE141" i="5"/>
  <c r="BE142" i="5"/>
  <c r="BE147" i="5"/>
  <c r="BE151" i="5"/>
  <c r="BE153" i="5"/>
  <c r="BE165" i="5"/>
  <c r="BE168" i="5"/>
  <c r="BE169" i="5"/>
  <c r="BE170" i="5"/>
  <c r="BE172" i="5"/>
  <c r="BE174" i="5"/>
  <c r="BE177" i="5"/>
  <c r="BE178" i="5"/>
  <c r="BE180" i="5"/>
  <c r="F36" i="2"/>
  <c r="BC95" i="1" s="1"/>
  <c r="J34" i="2"/>
  <c r="AW95" i="1"/>
  <c r="F37" i="4"/>
  <c r="BD97" i="1" s="1"/>
  <c r="F34" i="4"/>
  <c r="BA97" i="1"/>
  <c r="F35" i="5"/>
  <c r="BB98" i="1" s="1"/>
  <c r="J34" i="4"/>
  <c r="AW97" i="1"/>
  <c r="F36" i="3"/>
  <c r="BC96" i="1" s="1"/>
  <c r="F34" i="2"/>
  <c r="BA95" i="1"/>
  <c r="F37" i="2"/>
  <c r="BD95" i="1" s="1"/>
  <c r="J34" i="3"/>
  <c r="AW96" i="1"/>
  <c r="F35" i="4"/>
  <c r="BB97" i="1" s="1"/>
  <c r="F36" i="4"/>
  <c r="BC97" i="1"/>
  <c r="J34" i="5"/>
  <c r="AW98" i="1" s="1"/>
  <c r="F37" i="3"/>
  <c r="BD96" i="1"/>
  <c r="F35" i="2"/>
  <c r="BB95" i="1" s="1"/>
  <c r="F35" i="3"/>
  <c r="BB96" i="1"/>
  <c r="F34" i="3"/>
  <c r="BA96" i="1" s="1"/>
  <c r="F37" i="5"/>
  <c r="BD98" i="1"/>
  <c r="F36" i="5"/>
  <c r="BC98" i="1" s="1"/>
  <c r="F34" i="5"/>
  <c r="BA98" i="1"/>
  <c r="T122" i="3" l="1"/>
  <c r="T155" i="4"/>
  <c r="P132" i="4"/>
  <c r="BK121" i="2"/>
  <c r="J121" i="2" s="1"/>
  <c r="J97" i="2" s="1"/>
  <c r="P122" i="5"/>
  <c r="P121" i="5"/>
  <c r="AU98" i="1" s="1"/>
  <c r="BK122" i="5"/>
  <c r="J122" i="5"/>
  <c r="J97" i="5"/>
  <c r="R155" i="4"/>
  <c r="P155" i="4"/>
  <c r="BK155" i="4"/>
  <c r="J155" i="4"/>
  <c r="J102" i="4" s="1"/>
  <c r="T132" i="4"/>
  <c r="T131" i="4"/>
  <c r="R122" i="5"/>
  <c r="R121" i="5" s="1"/>
  <c r="T122" i="5"/>
  <c r="T121" i="5"/>
  <c r="R132" i="4"/>
  <c r="R131" i="4" s="1"/>
  <c r="BK132" i="4"/>
  <c r="J132" i="4"/>
  <c r="J97" i="4"/>
  <c r="R123" i="3"/>
  <c r="R122" i="3"/>
  <c r="J133" i="4"/>
  <c r="J98" i="4"/>
  <c r="J156" i="4"/>
  <c r="J103" i="4"/>
  <c r="J123" i="5"/>
  <c r="J98" i="5"/>
  <c r="J122" i="2"/>
  <c r="J98" i="2"/>
  <c r="BK123" i="3"/>
  <c r="J123" i="3"/>
  <c r="J97" i="3" s="1"/>
  <c r="BK151" i="3"/>
  <c r="J151" i="3"/>
  <c r="J100" i="3"/>
  <c r="F33" i="4"/>
  <c r="AZ97" i="1"/>
  <c r="J33" i="4"/>
  <c r="AV97" i="1"/>
  <c r="AT97" i="1" s="1"/>
  <c r="F33" i="2"/>
  <c r="AZ95" i="1"/>
  <c r="F33" i="3"/>
  <c r="AZ96" i="1" s="1"/>
  <c r="BB94" i="1"/>
  <c r="W31" i="1"/>
  <c r="J33" i="2"/>
  <c r="AV95" i="1" s="1"/>
  <c r="AT95" i="1" s="1"/>
  <c r="BC94" i="1"/>
  <c r="AY94" i="1"/>
  <c r="F33" i="5"/>
  <c r="AZ98" i="1" s="1"/>
  <c r="J33" i="3"/>
  <c r="AV96" i="1"/>
  <c r="AT96" i="1" s="1"/>
  <c r="BA94" i="1"/>
  <c r="W30" i="1" s="1"/>
  <c r="BD94" i="1"/>
  <c r="W33" i="1" s="1"/>
  <c r="J33" i="5"/>
  <c r="AV98" i="1" s="1"/>
  <c r="AT98" i="1" s="1"/>
  <c r="P131" i="4" l="1"/>
  <c r="AU97" i="1"/>
  <c r="BK120" i="2"/>
  <c r="J120" i="2"/>
  <c r="J30" i="2" s="1"/>
  <c r="AG95" i="1" s="1"/>
  <c r="AN95" i="1" s="1"/>
  <c r="BK121" i="5"/>
  <c r="J121" i="5"/>
  <c r="BK131" i="4"/>
  <c r="J131" i="4"/>
  <c r="J96" i="4" s="1"/>
  <c r="BK122" i="3"/>
  <c r="J122" i="3"/>
  <c r="J30" i="3" s="1"/>
  <c r="AG96" i="1" s="1"/>
  <c r="AN96" i="1" s="1"/>
  <c r="AU94" i="1"/>
  <c r="AX94" i="1"/>
  <c r="W32" i="1"/>
  <c r="J30" i="5"/>
  <c r="AG98" i="1"/>
  <c r="AN98" i="1"/>
  <c r="AZ94" i="1"/>
  <c r="AV94" i="1"/>
  <c r="AK29" i="1"/>
  <c r="AW94" i="1"/>
  <c r="AK30" i="1" s="1"/>
  <c r="J96" i="3" l="1"/>
  <c r="J96" i="2"/>
  <c r="J39" i="5"/>
  <c r="J96" i="5"/>
  <c r="J39" i="2"/>
  <c r="J39" i="3"/>
  <c r="W29" i="1"/>
  <c r="J30" i="4"/>
  <c r="AG97" i="1" s="1"/>
  <c r="AN97" i="1" s="1"/>
  <c r="AT94" i="1"/>
  <c r="J39" i="4" l="1"/>
  <c r="AG94" i="1"/>
  <c r="AK26" i="1"/>
  <c r="AK35" i="1"/>
  <c r="AN94" i="1" l="1"/>
</calcChain>
</file>

<file path=xl/sharedStrings.xml><?xml version="1.0" encoding="utf-8"?>
<sst xmlns="http://schemas.openxmlformats.org/spreadsheetml/2006/main" count="3175" uniqueCount="671">
  <si>
    <t>Export Komplet</t>
  </si>
  <si>
    <t/>
  </si>
  <si>
    <t>2.0</t>
  </si>
  <si>
    <t>ZAMOK</t>
  </si>
  <si>
    <t>False</t>
  </si>
  <si>
    <t>{9096a6c2-5f3d-42c0-89e5-f67885247566}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</si>
  <si>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</si>
  <si>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</si>
  <si>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</si>
  <si>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</si>
  <si>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</si>
  <si>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</si>
  <si>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</si>
  <si>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</si>
  <si>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03_2021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</si>
  <si>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</si>
  <si>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</si>
  <si>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DĚDINA - navýšení kapacity kmenovou třídou v křídle B1</t>
  </si>
  <si>
    <t>KSO:</t>
  </si>
  <si>
    <t>801 32</t>
  </si>
  <si>
    <t>CC-CZ:</t>
  </si>
  <si>
    <t>12631</t>
  </si>
  <si>
    <t>Místo:</t>
  </si>
  <si>
    <t>Žukovského 6/580, Praha 6 - Liboc</t>
  </si>
  <si>
    <t>Datum:</t>
  </si>
  <si>
    <t>29. 3. 2021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</si>
  <si>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</si>
  <si>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</si>
  <si>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</si>
  <si>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</si>
  <si>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</si>
  <si>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</si>
  <si>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</si>
  <si>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QUADRA PROJECT s.r.o.</t>
  </si>
  <si>
    <t>True</t>
  </si>
  <si>
    <t>Zpracovatel:</t>
  </si>
  <si>
    <t>Vladimír Mrázek</t>
  </si>
  <si>
    <t>Poznámka:</t>
  </si>
  <si>
    <t>Soupis prací je sestaven s využitím položek Cenové soustavy ÚRS (cenová úroveň 2021/I.).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veden žádný údaj, nepochází z Cenové soustavy ÚRS._x000D_
Soupis prací je zpracován v rozsahu a podrobnosti projektu . Součástí položek uvedených ve výkazu výměr jsou veškeré s nimi spojené práce, které jsou zapotřebí pro provedení kompletní dodávky díla, a to i když nejsou zvlášť  uvedeny ve výkazu výměr. To znamená, že veškeré položky patrné z výkazů, výkresů a technických zpráv je třeba v nabídkové ceně doplnit a ocenit jako kompletně vykonané práce vč materiálu, nářadí a strojů nutných k práci, i když tyto nejsou ve výkazu výměr vypsány zvlášť. V případě, že má zhotovitel pochyby ohledně plánovaných položek ve výkazech, výkresech a technických zprávách, má za povinnost toto sdělit před odevzdáním nabídkové ceny. Po odevzdání nebude brán na zhotovitelem požadované položky navíc zřetel. Výkaz výměr neslouží jako podklad pro objednávky materiálu v rámci dodávky stavby. Veškeré výrobky, pokud jsou uvedeny, jsou uvedeny pouze jako referenční, obecně určující standard, technické parametry, požadované vlastnosti.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</si>
  <si>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</si>
  <si>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</si>
  <si>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</si>
  <si>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</si>
  <si>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</si>
  <si>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</si>
  <si>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</si>
  <si>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</si>
  <si>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</si>
  <si>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</si>
  <si>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</si>
  <si>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</si>
  <si>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</si>
  <si>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</si>
  <si>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</si>
  <si>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</si>
  <si>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</si>
  <si>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</si>
  <si>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</si>
  <si>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</si>
  <si>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</si>
  <si>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</si>
  <si>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</si>
  <si>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</si>
  <si>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</si>
  <si>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</si>
  <si>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</si>
  <si>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</si>
  <si>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</si>
  <si>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</si>
  <si>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</si>
  <si>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</si>
  <si>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</si>
  <si>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</si>
  <si>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</si>
  <si>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</si>
  <si>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</si>
  <si>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</si>
  <si>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</si>
  <si>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</si>
  <si>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</si>
  <si>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</si>
  <si>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</si>
  <si>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</si>
  <si>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</si>
  <si>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</si>
  <si>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VEDLEJŠÍ A OSTATNÍ NÁKLADY</t>
  </si>
  <si>
    <t>STA</t>
  </si>
  <si>
    <t>1</t>
  </si>
  <si>
    <t>{64c07492-15ca-4758-9f5f-e1454635c038}</t>
  </si>
  <si>
    <t>2</t>
  </si>
  <si>
    <t>02</t>
  </si>
  <si>
    <t>BOURACÍ PRÁCE</t>
  </si>
  <si>
    <t>{d37d44a0-19a8-443e-b18a-1a3b6e91cbae}</t>
  </si>
  <si>
    <t>03</t>
  </si>
  <si>
    <t>STAVEBNÍ PRÁCE</t>
  </si>
  <si>
    <t>{88782e70-4932-440f-91e1-2dd35e26bb5e}</t>
  </si>
  <si>
    <t>04</t>
  </si>
  <si>
    <t>PROFESE</t>
  </si>
  <si>
    <t>{6991dba8-be87-4a5c-82d4-dae15a10b8c0}</t>
  </si>
  <si>
    <t>KRYCÍ LIST SOUPISU PRACÍ</t>
  </si>
  <si>
    <t>Objekt:</t>
  </si>
  <si>
    <t>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</si>
  <si>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</si>
  <si>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</si>
  <si>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</si>
  <si>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</si>
  <si>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</si>
  <si>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</si>
  <si>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</si>
  <si>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</si>
  <si>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</si>
  <si>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</si>
  <si>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</si>
  <si>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</si>
  <si>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</si>
  <si>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</si>
  <si>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</si>
  <si>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</si>
  <si>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</si>
  <si>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</si>
  <si>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</si>
  <si>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</si>
  <si>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</si>
  <si>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</si>
  <si>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</si>
  <si>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</si>
  <si>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</si>
  <si>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</si>
  <si>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</si>
  <si>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</si>
  <si>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</si>
  <si>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01143401</t>
  </si>
  <si>
    <t xml:space="preserve">Měření doby dozvuku v učebně </t>
  </si>
  <si>
    <t>soubor</t>
  </si>
  <si>
    <t>1024</t>
  </si>
  <si>
    <t>1176380170</t>
  </si>
  <si>
    <t>VRN3</t>
  </si>
  <si>
    <t>Zařízení staveniště</t>
  </si>
  <si>
    <t>030001000</t>
  </si>
  <si>
    <t>CS ÚRS 2021 01</t>
  </si>
  <si>
    <t>-312422789</t>
  </si>
  <si>
    <t>VRN7</t>
  </si>
  <si>
    <t>Provozní vlivy</t>
  </si>
  <si>
    <t>3</t>
  </si>
  <si>
    <t>071103000</t>
  </si>
  <si>
    <t>Provoz investora</t>
  </si>
  <si>
    <t>-29196875</t>
  </si>
  <si>
    <t>02 - BOURACÍ PRÁCE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</si>
  <si>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</si>
  <si>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</si>
  <si>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</si>
  <si>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</si>
  <si>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776 - Podlahy povlakové</t>
  </si>
  <si>
    <t xml:space="preserve">    784 - Dokončovací práce - malby a tapety</t>
  </si>
  <si>
    <t>HSV</t>
  </si>
  <si>
    <t>Práce a dodávky HSV</t>
  </si>
  <si>
    <t>9</t>
  </si>
  <si>
    <t>Ostatní konstrukce a práce, bourání</t>
  </si>
  <si>
    <t>910101</t>
  </si>
  <si>
    <t>Ochranná opatření a zakrývání</t>
  </si>
  <si>
    <t>4</t>
  </si>
  <si>
    <t>-2093427429</t>
  </si>
  <si>
    <t>962031136</t>
  </si>
  <si>
    <t>Bourání příček z tvárnic nebo příčkovek tl do 150 mm</t>
  </si>
  <si>
    <t>m2</t>
  </si>
  <si>
    <t>-396732430</t>
  </si>
  <si>
    <t>VV</t>
  </si>
  <si>
    <t>+2,8*4,4</t>
  </si>
  <si>
    <t>96703173</t>
  </si>
  <si>
    <t>Přisekání zdiva  tl do 150 mm</t>
  </si>
  <si>
    <t>m</t>
  </si>
  <si>
    <t>-1830348443</t>
  </si>
  <si>
    <t>971033331</t>
  </si>
  <si>
    <t>Vybourání otvorů ve zdivu cihelném pl do 0,09 m2 na MVC nebo MV tl do 150 mm</t>
  </si>
  <si>
    <t>kus</t>
  </si>
  <si>
    <t>-661834657</t>
  </si>
  <si>
    <t>974031121</t>
  </si>
  <si>
    <t>Vysekání rýh ve zdivu cihelném hl do 30 mm š do 30 mm</t>
  </si>
  <si>
    <t>-1889335492</t>
  </si>
  <si>
    <t>+2,7+2,8+5,6</t>
  </si>
  <si>
    <t>6</t>
  </si>
  <si>
    <t>977131115</t>
  </si>
  <si>
    <t>Vrty příklepovými vrtáky D 16 mm do cihelného zdiva nebo prostého betonu</t>
  </si>
  <si>
    <t>1901869252</t>
  </si>
  <si>
    <t>+2*0,4</t>
  </si>
  <si>
    <t>7</t>
  </si>
  <si>
    <t>978059511</t>
  </si>
  <si>
    <t>Odsekání a odebrání obkladů stěn z vnitřních obkládaček plochy do 1 m2</t>
  </si>
  <si>
    <t>-895410578</t>
  </si>
  <si>
    <t>+1,5*0,3</t>
  </si>
  <si>
    <t>8</t>
  </si>
  <si>
    <t>9791001</t>
  </si>
  <si>
    <t>Vybourání dveří 1kř vč zárubně</t>
  </si>
  <si>
    <t>79821072</t>
  </si>
  <si>
    <t>97910011</t>
  </si>
  <si>
    <t>Vybourání prahu</t>
  </si>
  <si>
    <t>-1662016474</t>
  </si>
  <si>
    <t>10</t>
  </si>
  <si>
    <t>9791002</t>
  </si>
  <si>
    <t>Vybourání umyvadla vč připojovacího potrubí a zaslepení na stoupačkách</t>
  </si>
  <si>
    <t>1341677798</t>
  </si>
  <si>
    <t>11</t>
  </si>
  <si>
    <t>9791003</t>
  </si>
  <si>
    <t>Vybourání revizních dvířek</t>
  </si>
  <si>
    <t>-2087965507</t>
  </si>
  <si>
    <t>12</t>
  </si>
  <si>
    <t>9792001</t>
  </si>
  <si>
    <t>Demontáž stropních svítidel</t>
  </si>
  <si>
    <t>-1112993988</t>
  </si>
  <si>
    <t>13</t>
  </si>
  <si>
    <t>9792002</t>
  </si>
  <si>
    <t>Demontáž vypínačů</t>
  </si>
  <si>
    <t>1904108108</t>
  </si>
  <si>
    <t>14</t>
  </si>
  <si>
    <t>9792003</t>
  </si>
  <si>
    <t>Demontáž zásuvek</t>
  </si>
  <si>
    <t>1508607575</t>
  </si>
  <si>
    <t>9792008</t>
  </si>
  <si>
    <t>Demontáž a uložení otopného tělesa vč odpojení od soustavy</t>
  </si>
  <si>
    <t>1645423275</t>
  </si>
  <si>
    <t>16</t>
  </si>
  <si>
    <t>9792009</t>
  </si>
  <si>
    <t>Demontáž a uložení parapetní desky</t>
  </si>
  <si>
    <t>1627606094</t>
  </si>
  <si>
    <t>997</t>
  </si>
  <si>
    <t>Přesun sutě</t>
  </si>
  <si>
    <t>17</t>
  </si>
  <si>
    <t>997013212</t>
  </si>
  <si>
    <t>Vnitrostaveništní doprava suti a vybouraných hmot pro budovy v do 9 m ručně</t>
  </si>
  <si>
    <t>t</t>
  </si>
  <si>
    <t>1062866529</t>
  </si>
  <si>
    <t>18</t>
  </si>
  <si>
    <t>997013501</t>
  </si>
  <si>
    <t>Odvoz suti a vybouraných hmot na skládku do 1 km se složením</t>
  </si>
  <si>
    <t>1671459115</t>
  </si>
  <si>
    <t>19</t>
  </si>
  <si>
    <t>997013509</t>
  </si>
  <si>
    <t>Příplatek k odvozu suti a vybouraných hmot na skládku ZKD 1 km přes 1 km</t>
  </si>
  <si>
    <t>1169567923</t>
  </si>
  <si>
    <t>P</t>
  </si>
  <si>
    <t>Poznámka k položce:_x000D_
+30 km - indexováno v jednotkové ceně</t>
  </si>
  <si>
    <t>20</t>
  </si>
  <si>
    <t>997013631</t>
  </si>
  <si>
    <t>Poplatek za uložení na skládce (skládkovné) stavebního odpadu směsného kód odpadu 17 09 04</t>
  </si>
  <si>
    <t>-1309056004</t>
  </si>
  <si>
    <t>PSV</t>
  </si>
  <si>
    <t>Práce a dodávky PSV</t>
  </si>
  <si>
    <t>776</t>
  </si>
  <si>
    <t>Podlahy povlakové</t>
  </si>
  <si>
    <t>776201811</t>
  </si>
  <si>
    <t>Demontáž lepených povlakových podlah bez podložky ručně</t>
  </si>
  <si>
    <t>1226814186</t>
  </si>
  <si>
    <t>+46,4+15,3</t>
  </si>
  <si>
    <t>22</t>
  </si>
  <si>
    <t>77620182</t>
  </si>
  <si>
    <t>Vyříznutí pruhu PVC š 125 mm</t>
  </si>
  <si>
    <t>1596553718</t>
  </si>
  <si>
    <t>+2,8+3,0+2,6</t>
  </si>
  <si>
    <t>23</t>
  </si>
  <si>
    <t>776410811</t>
  </si>
  <si>
    <t>Odstranění soklíků a lišt pryžových nebo plastových</t>
  </si>
  <si>
    <t>-1792029363</t>
  </si>
  <si>
    <t>"301"+6,6+11,7-0,8</t>
  </si>
  <si>
    <t>"304"+2*8,8+2*5,3+2*0,4-0,8-1,3</t>
  </si>
  <si>
    <t>"305"+2*2,9+2*5,3-0,8</t>
  </si>
  <si>
    <t>Součet</t>
  </si>
  <si>
    <t>24</t>
  </si>
  <si>
    <t>776991821</t>
  </si>
  <si>
    <t>Odstranění lepidla ručně z podlah</t>
  </si>
  <si>
    <t>202769735</t>
  </si>
  <si>
    <t>784</t>
  </si>
  <si>
    <t>Dokončovací práce - malby a tapety</t>
  </si>
  <si>
    <t>25</t>
  </si>
  <si>
    <t>784121001</t>
  </si>
  <si>
    <t>Oškrabání malby v mísnostech výšky do 3,80 m</t>
  </si>
  <si>
    <t>-980275561</t>
  </si>
  <si>
    <t>"304"</t>
  </si>
  <si>
    <t>+61,85</t>
  </si>
  <si>
    <t>+3,0*(2*5,3+2*11,7+4*0,4+2*0,6)-2,1</t>
  </si>
  <si>
    <t>"305"</t>
  </si>
  <si>
    <t>+16,76</t>
  </si>
  <si>
    <t>+3,0*6,5</t>
  </si>
  <si>
    <t>03 - STAVEBNÍ PRÁCE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</si>
  <si>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</si>
  <si>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</si>
  <si>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</si>
  <si>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714 - Akustická a protiotřesová opatření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</si>
  <si>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</si>
  <si>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</si>
  <si>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</si>
  <si>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</si>
  <si>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</si>
  <si>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790 - Vnitřní vybavení</t>
  </si>
  <si>
    <t>Svislé a kompletní konstrukce</t>
  </si>
  <si>
    <t>311272111</t>
  </si>
  <si>
    <t>Zdivo z pórobetonových tvárnic hladkých do P2 do 450 kg/m3 na tenkovrstvou maltu tl 250 mm</t>
  </si>
  <si>
    <t>-1796752435</t>
  </si>
  <si>
    <t>+0,75*2,35</t>
  </si>
  <si>
    <t>340271025</t>
  </si>
  <si>
    <t>Zazdívka otvorů v příčkách nebo stěnách plochy do 4 m2 tvárnicemi pórobetonovými tl 100 mm</t>
  </si>
  <si>
    <t>-781717323</t>
  </si>
  <si>
    <t>+0,8*2,0</t>
  </si>
  <si>
    <t>Úpravy povrchů, podlahy a osazování výplní</t>
  </si>
  <si>
    <t>612325121</t>
  </si>
  <si>
    <t>Vápenocementová štuková omítka rýh ve stěnách šířky do 150 mm</t>
  </si>
  <si>
    <t>1872474589</t>
  </si>
  <si>
    <t>"vodor"+0,1*(2,7+5,6+2,8)</t>
  </si>
  <si>
    <t>"svis"+0,1*2,8*2</t>
  </si>
  <si>
    <t>612325225</t>
  </si>
  <si>
    <t>Vápenocementová štuková omítka malých ploch do 4,0 m2 na stěnách</t>
  </si>
  <si>
    <t>363998946</t>
  </si>
  <si>
    <t>6324512</t>
  </si>
  <si>
    <t>Vyrovnání podkladu - samonivelační stěrka</t>
  </si>
  <si>
    <t>1525722174</t>
  </si>
  <si>
    <t>6324513</t>
  </si>
  <si>
    <t>Vyspravení podkladu</t>
  </si>
  <si>
    <t>-1062029612</t>
  </si>
  <si>
    <t>642942611</t>
  </si>
  <si>
    <t>Osazování zárubní nebo rámů dveřních kovových do 2,5 m2 na montážní pěnu</t>
  </si>
  <si>
    <t>1379512619</t>
  </si>
  <si>
    <t>M</t>
  </si>
  <si>
    <t>5533101</t>
  </si>
  <si>
    <t>zárubeň ocelová - typ HDt - 900/1970 mm - š 100 mm</t>
  </si>
  <si>
    <t>1713040867</t>
  </si>
  <si>
    <t>1230348293</t>
  </si>
  <si>
    <t>949101111</t>
  </si>
  <si>
    <t>Lešení pomocné pro objekty pozemních staveb s lešeňovou podlahou v do 1,9 m zatížení do 150 kg/m2</t>
  </si>
  <si>
    <t>-250613686</t>
  </si>
  <si>
    <t>952901111</t>
  </si>
  <si>
    <t>Vyčištění budov bytové a občanské výstavby při výšce podlaží do 4 m</t>
  </si>
  <si>
    <t>-808874429</t>
  </si>
  <si>
    <t>+11,8*7,7+9,5*3,0</t>
  </si>
  <si>
    <t>998</t>
  </si>
  <si>
    <t>Přesun hmot</t>
  </si>
  <si>
    <t>998018002</t>
  </si>
  <si>
    <t>Přesun hmot ruční pro budovy v do 12 m</t>
  </si>
  <si>
    <t>1396928485</t>
  </si>
  <si>
    <t>714</t>
  </si>
  <si>
    <t>Akustická a protiotřesová opatření</t>
  </si>
  <si>
    <t>7141001</t>
  </si>
  <si>
    <t>Montáž stropních akustických panelů - lepených</t>
  </si>
  <si>
    <t>935998537</t>
  </si>
  <si>
    <t>590361</t>
  </si>
  <si>
    <t>podhledové panely ze skelné vlny absorpční třídy A - 1200/600/40 mm (např Ecophon Master SQ.)</t>
  </si>
  <si>
    <t>32</t>
  </si>
  <si>
    <t>1849873021</t>
  </si>
  <si>
    <t>998714202</t>
  </si>
  <si>
    <t>Přesun hmot procentní pro akustická a protiotřesová opatření v objektech v do 12 m</t>
  </si>
  <si>
    <t>%</t>
  </si>
  <si>
    <t>-1689311760</t>
  </si>
  <si>
    <t>763</t>
  </si>
  <si>
    <t>Konstrukce suché výstavby</t>
  </si>
  <si>
    <t>763111414</t>
  </si>
  <si>
    <t>SDK příčka tl 125 mm profil CW+UW 75 desky 2xA 12,5 s izolací tl 40 mm</t>
  </si>
  <si>
    <t>-1255216540</t>
  </si>
  <si>
    <t>+2,8*(2,6+3,2+2,8)-0,8*2,0</t>
  </si>
  <si>
    <t>76312145</t>
  </si>
  <si>
    <t xml:space="preserve">SDK stěna předsazená instalační tl 100 mm profil CW+UW 75 desky 2xH2 12,5 bez izolace </t>
  </si>
  <si>
    <t>-1265824584</t>
  </si>
  <si>
    <t>+2,8*0,6+3,0*1,0</t>
  </si>
  <si>
    <t>76312146</t>
  </si>
  <si>
    <t>SDK stěna předsazená tl 100 mm profil CW+UW 75 desky 2xDiamant 12,5 s izolací 75 mm</t>
  </si>
  <si>
    <t>1845538386</t>
  </si>
  <si>
    <t>+0,9*5,3</t>
  </si>
  <si>
    <t>76312147</t>
  </si>
  <si>
    <t>SDK stěna předsazená tl 100 mm profil CW+UW 75 desky 2x Gyptone Quattro 41 12,5 s izolací 75 mm</t>
  </si>
  <si>
    <t>-1332797791</t>
  </si>
  <si>
    <t>+2,1*5,3</t>
  </si>
  <si>
    <t>+0,9*(8,4+2,9)</t>
  </si>
  <si>
    <t>763181311</t>
  </si>
  <si>
    <t>Montáž jednokřídlové kovové zárubně SDK příčka</t>
  </si>
  <si>
    <t>1245301542</t>
  </si>
  <si>
    <t>5533153</t>
  </si>
  <si>
    <t>zárubeň ocelová - typ SHt - 800/1970 mm - š 125 mm</t>
  </si>
  <si>
    <t>210432496</t>
  </si>
  <si>
    <t>998763402</t>
  </si>
  <si>
    <t>Přesun hmot procentní pro sádrokartonové konstrukce v objektech v do 12 m</t>
  </si>
  <si>
    <t>-1398038891</t>
  </si>
  <si>
    <t>766</t>
  </si>
  <si>
    <t>Konstrukce truhlářské</t>
  </si>
  <si>
    <t>7661001</t>
  </si>
  <si>
    <t>T/01 - Parapetní deska interierová, DTD lamino, barva bílá, přední hrana zaoblená - 200x20 mm, dl 2450 mm - D+M vč všech systémových detailů</t>
  </si>
  <si>
    <t>1843221800</t>
  </si>
  <si>
    <t>7661002</t>
  </si>
  <si>
    <t>Zkrácení a zpětné osazení stávajícího parapetu</t>
  </si>
  <si>
    <t>-958578915</t>
  </si>
  <si>
    <t>7662001</t>
  </si>
  <si>
    <t>D1/L - Dveře interiérové, jednokřídlé, otočné - 800/1970 mm - protipožární - D+M vč všech systémových detailů, kování a povrchové úpravy - podrobný popis - TABULKA VNITŘNÍCH VÝPLNÍ OTVORŮ - DVEŘE</t>
  </si>
  <si>
    <t>-1700627206</t>
  </si>
  <si>
    <t>Poznámka k položce:_x000D_
KOVÁNÍ - bezpečnostní cylindrická vložka, budou použity zámky ze stávajících dveří do skladu a kabinetu (generální klíč)</t>
  </si>
  <si>
    <t>26</t>
  </si>
  <si>
    <t>7662002</t>
  </si>
  <si>
    <t>D2/L - Dveře interiérové, jednokřídlé, otočné - 900/1970 mm - protipožární - D+M vč všech systémových detailů, kování a povrchové úpravy - podrobný popis - TABULKA VNITŘNÍCH VÝPLNÍ OTVORŮ - DVEŘE</t>
  </si>
  <si>
    <t>1562497470</t>
  </si>
  <si>
    <t>27</t>
  </si>
  <si>
    <t>998766202</t>
  </si>
  <si>
    <t>Přesun hmot procentní pro konstrukce truhlářské v objektech v do 12 m</t>
  </si>
  <si>
    <t>-1127215474</t>
  </si>
  <si>
    <t>767</t>
  </si>
  <si>
    <t>Konstrukce zámečnické</t>
  </si>
  <si>
    <t>28</t>
  </si>
  <si>
    <t>7671001</t>
  </si>
  <si>
    <t>W/01 - Okno protipožární, hliníkové, dvoukřídlé s pohyblivým sloupkem - 2350/2030 mm - D+M vč všech systémových detailů, kování a povrchové úpravy - podrobný popis - TABULKA OKEN</t>
  </si>
  <si>
    <t>-746415053</t>
  </si>
  <si>
    <t>29</t>
  </si>
  <si>
    <t>7672001</t>
  </si>
  <si>
    <t>Požární revizní dvířka kovová EW30DP1 - 200/300 mm - D+M vč všech systémových detailů a povrchové úpravy</t>
  </si>
  <si>
    <t>102856096</t>
  </si>
  <si>
    <t>30</t>
  </si>
  <si>
    <t>7672002</t>
  </si>
  <si>
    <t>Požární lamelová klapka se servopohonem - 200/200 mm - D+M vč všech systémových detailů a povrchové úpravy</t>
  </si>
  <si>
    <t>1755861308</t>
  </si>
  <si>
    <t>31</t>
  </si>
  <si>
    <t>998767202</t>
  </si>
  <si>
    <t>Přesun hmot procentní pro zámečnické konstrukce v objektech v do 12 m</t>
  </si>
  <si>
    <t>444003911</t>
  </si>
  <si>
    <t>776222111</t>
  </si>
  <si>
    <t>Lepení pásů z PVC 2-složkovým lepidlem</t>
  </si>
  <si>
    <t>-538878983</t>
  </si>
  <si>
    <t>33</t>
  </si>
  <si>
    <t>284102</t>
  </si>
  <si>
    <t>krytina podlahová homogenní PVC</t>
  </si>
  <si>
    <t>-1996697631</t>
  </si>
  <si>
    <t>Poznámka k položce:_x000D_
světlé, matné, dle ostatních učeben  nové homogenní PVC celoplošně lepené, světlé, matné, dle ostatních učeben  - odolnost proti poškrábání, otlaku, odolnost vůči oděru T, min. třída zátěže 34, odolnost vůči nožičkám nábytku, odolnost vůči bodovému zatížení   0,1   0,1 0,1 mm, protiskluznost dle EN 13893 ≥ 0,3.</t>
  </si>
  <si>
    <t>61,85*1,1 'Přepočtené koeficientem množství</t>
  </si>
  <si>
    <t>34</t>
  </si>
  <si>
    <t>776411111</t>
  </si>
  <si>
    <t>Montáž obvodových soklíků výšky do 80 mm</t>
  </si>
  <si>
    <t>907227543</t>
  </si>
  <si>
    <t>"301"+2,8+3,2+2,6+11,7-0,9</t>
  </si>
  <si>
    <t>"305"+2*2,7+6,1-0,8</t>
  </si>
  <si>
    <t>"304"+2*5,3+2*11,7+4*0,4+2*0,6-0,9-0,4-0,9</t>
  </si>
  <si>
    <t>35</t>
  </si>
  <si>
    <t>28411003</t>
  </si>
  <si>
    <t>lišta soklová PVC 30x30mm</t>
  </si>
  <si>
    <t>2036796740</t>
  </si>
  <si>
    <t>64,7*1,1 'Přepočtené koeficientem množství</t>
  </si>
  <si>
    <t>36</t>
  </si>
  <si>
    <t>776991121</t>
  </si>
  <si>
    <t>Základní čištění nově položených podlahovin vysátím a setřením vlhkým mopem</t>
  </si>
  <si>
    <t>-773476212</t>
  </si>
  <si>
    <t>37</t>
  </si>
  <si>
    <t>776991141</t>
  </si>
  <si>
    <t>Pastování a leštění podlahovin ručně</t>
  </si>
  <si>
    <t>-1010905607</t>
  </si>
  <si>
    <t>38</t>
  </si>
  <si>
    <t>998776202</t>
  </si>
  <si>
    <t>Přesun hmot procentní pro podlahy povlakové v objektech v do 12 m</t>
  </si>
  <si>
    <t>1410374911</t>
  </si>
  <si>
    <t>781</t>
  </si>
  <si>
    <t>Dokončovací práce - obklady</t>
  </si>
  <si>
    <t>39</t>
  </si>
  <si>
    <t>781474117</t>
  </si>
  <si>
    <t>Montáž obkladů vnitřních keramických hladkých do 45 ks/m2 lepených flexibilním lepidlem</t>
  </si>
  <si>
    <t>-2106337345</t>
  </si>
  <si>
    <t>+1,5*(0,9+0,5)</t>
  </si>
  <si>
    <t>40</t>
  </si>
  <si>
    <t>5976121</t>
  </si>
  <si>
    <t>obklad keramický 150/150 mm</t>
  </si>
  <si>
    <t>-230237446</t>
  </si>
  <si>
    <t>2,1*1,1 'Přepočtené koeficientem množství</t>
  </si>
  <si>
    <t>41</t>
  </si>
  <si>
    <t>781477111</t>
  </si>
  <si>
    <t>Příplatek k montáži obkladů vnitřních keramických hladkých za plochu do 10 m2</t>
  </si>
  <si>
    <t>-790544829</t>
  </si>
  <si>
    <t>42</t>
  </si>
  <si>
    <t>998781202</t>
  </si>
  <si>
    <t>Přesun hmot procentní pro obklady keramické v objektech v do 12 m</t>
  </si>
  <si>
    <t>1708316180</t>
  </si>
  <si>
    <t>783</t>
  </si>
  <si>
    <t>Dokončovací práce - nátěry</t>
  </si>
  <si>
    <t>43</t>
  </si>
  <si>
    <t>7832001</t>
  </si>
  <si>
    <t>Nátěr zárubní ocelových</t>
  </si>
  <si>
    <t>2105040777</t>
  </si>
  <si>
    <t>+4,8+4,9</t>
  </si>
  <si>
    <t>44</t>
  </si>
  <si>
    <t>7841001</t>
  </si>
  <si>
    <t>Malba stěn a stropů  bílá 2nás vč penetrace</t>
  </si>
  <si>
    <t>-835594342</t>
  </si>
  <si>
    <t>+3,0*(2*6,0+2*2,7)</t>
  </si>
  <si>
    <t>45</t>
  </si>
  <si>
    <t>7841002</t>
  </si>
  <si>
    <t>Malba stěn barevná (modrá) 2nás vč penetrace</t>
  </si>
  <si>
    <t>1679888802</t>
  </si>
  <si>
    <t>"301"+3,0*(11,7+6,2+3,0)</t>
  </si>
  <si>
    <t>790</t>
  </si>
  <si>
    <t>Vnitřní vybavení</t>
  </si>
  <si>
    <t>46</t>
  </si>
  <si>
    <t>790-101</t>
  </si>
  <si>
    <t>O/01  - Interaktivní tabule s projektorem - komplet dodávka a montáž vč dotažení přívodních kabelů  (pod omítkou/v liště) k zařízení dle daného výrobce</t>
  </si>
  <si>
    <t>-1612488489</t>
  </si>
  <si>
    <t xml:space="preserve">Poznámka k položce:_x000D_
charakteristika monitoru:_x000D_
Rozhraní _x000D_
Grafické vstupy_x000D_
 HDMI, VGA (D-SUB), Kompozitní _x000D_
Ostatní vstupy/výstupy_x000D_
 WiFi, LAN, Audio jack výstup, Audio jack vstup </t>
  </si>
  <si>
    <t>04 - PROFESE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</si>
  <si>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</si>
  <si>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</si>
  <si>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</si>
  <si>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799 - Ostatní</t>
  </si>
  <si>
    <t>725</t>
  </si>
  <si>
    <t>Zdravotechnika - zařizovací předměty</t>
  </si>
  <si>
    <t>7252101</t>
  </si>
  <si>
    <t xml:space="preserve">Montáž umyvadla </t>
  </si>
  <si>
    <t>1495914079</t>
  </si>
  <si>
    <t>6421005</t>
  </si>
  <si>
    <t xml:space="preserve">umyvadlo keramické </t>
  </si>
  <si>
    <t>-990342072</t>
  </si>
  <si>
    <t>72582913</t>
  </si>
  <si>
    <t>Montáž baterie umyvadlové stojánkové</t>
  </si>
  <si>
    <t>-1277713273</t>
  </si>
  <si>
    <t>5514406</t>
  </si>
  <si>
    <t xml:space="preserve">baterie umyvadlová stojánková páková </t>
  </si>
  <si>
    <t>1935013542</t>
  </si>
  <si>
    <t>72582921</t>
  </si>
  <si>
    <t>Napojení umyvadla na stáv rozvody - připojovací potrubí - kanalizace</t>
  </si>
  <si>
    <t>1593776990</t>
  </si>
  <si>
    <t>72582922</t>
  </si>
  <si>
    <t>Napojení umyvadla na stáv rozvody - připojovací potrubí - voda</t>
  </si>
  <si>
    <t>549070800</t>
  </si>
  <si>
    <t>735</t>
  </si>
  <si>
    <t>Ústřední vytápění - otopná tělesa</t>
  </si>
  <si>
    <t>735111001</t>
  </si>
  <si>
    <t>Zpětná montáž otopného tělesa vč napojení na soustavu</t>
  </si>
  <si>
    <t>-1312720271</t>
  </si>
  <si>
    <t>741</t>
  </si>
  <si>
    <t>Elektroinstalace - silnoproud</t>
  </si>
  <si>
    <t>741001</t>
  </si>
  <si>
    <t>RB1.3.1 - demontáže prvků a úpravy vrozvaděči</t>
  </si>
  <si>
    <t>656883487</t>
  </si>
  <si>
    <t>741002</t>
  </si>
  <si>
    <t>Rozvaděč RB1.3.1.1 - D+M vč vystrojení</t>
  </si>
  <si>
    <t>-195957780</t>
  </si>
  <si>
    <t>7411005</t>
  </si>
  <si>
    <t>Montáž spínačů</t>
  </si>
  <si>
    <t>-1014350402</t>
  </si>
  <si>
    <t>345101</t>
  </si>
  <si>
    <t>Spínač řazení 1, IP20_10A/230V</t>
  </si>
  <si>
    <t>2028006285</t>
  </si>
  <si>
    <t>345102</t>
  </si>
  <si>
    <t>Spínač řazení 1, IP20_16A/230V_vypíná zásuvku 16A/230V</t>
  </si>
  <si>
    <t>28737707</t>
  </si>
  <si>
    <t>345103</t>
  </si>
  <si>
    <t>Spínač řazení 5, IP20</t>
  </si>
  <si>
    <t>-1296450500</t>
  </si>
  <si>
    <t>7411006</t>
  </si>
  <si>
    <t>Montáž zásuvek</t>
  </si>
  <si>
    <t>1651922218</t>
  </si>
  <si>
    <t>345201</t>
  </si>
  <si>
    <t>Jednonásobná zásuvka 16A/230V</t>
  </si>
  <si>
    <t>1652856969</t>
  </si>
  <si>
    <t>345202</t>
  </si>
  <si>
    <t>Dvojnásobná zásuvka 16A/230V</t>
  </si>
  <si>
    <t>-141142070</t>
  </si>
  <si>
    <t>345203</t>
  </si>
  <si>
    <t>Zásuvka RJ45</t>
  </si>
  <si>
    <t>-1049326346</t>
  </si>
  <si>
    <t>74110061</t>
  </si>
  <si>
    <t>Montáž senzorů a čidel</t>
  </si>
  <si>
    <t>978052650</t>
  </si>
  <si>
    <t>34571011</t>
  </si>
  <si>
    <t xml:space="preserve">Požární senzor </t>
  </si>
  <si>
    <t>1994864696</t>
  </si>
  <si>
    <t>34571012</t>
  </si>
  <si>
    <t>Čidlo CO2</t>
  </si>
  <si>
    <t>-1309151662</t>
  </si>
  <si>
    <t>7411008</t>
  </si>
  <si>
    <t>Montáž kabelů NN vč. ukončení, zapojení, označovacího štítku</t>
  </si>
  <si>
    <t>-1081418832</t>
  </si>
  <si>
    <t>345701</t>
  </si>
  <si>
    <t>Kabel CXKH-R-J 3x1,5</t>
  </si>
  <si>
    <t>-187041792</t>
  </si>
  <si>
    <t>345702</t>
  </si>
  <si>
    <t>Kabel CXKH-R-J 3x2,5</t>
  </si>
  <si>
    <t>-318546384</t>
  </si>
  <si>
    <t>345704</t>
  </si>
  <si>
    <t>Kabel CXKH-R-J 5x1,5</t>
  </si>
  <si>
    <t>-53344744</t>
  </si>
  <si>
    <t>345707</t>
  </si>
  <si>
    <t>Kabel CXKH-R-O 2x1,5</t>
  </si>
  <si>
    <t>31756296</t>
  </si>
  <si>
    <t>345801</t>
  </si>
  <si>
    <t>Kabel CXKH-V60 3x1,5</t>
  </si>
  <si>
    <t>-1106588414</t>
  </si>
  <si>
    <t>345802</t>
  </si>
  <si>
    <t>Kabel JYSTY 3x2x0,8</t>
  </si>
  <si>
    <t>-1985019202</t>
  </si>
  <si>
    <t>74110083</t>
  </si>
  <si>
    <t>-1986231819</t>
  </si>
  <si>
    <t>345805</t>
  </si>
  <si>
    <t>Kabel CXKH-R-J 5x10</t>
  </si>
  <si>
    <t>1366458401</t>
  </si>
  <si>
    <t>74110084</t>
  </si>
  <si>
    <t>Montáž vodičů vč. ukončení, zapojení, označovacího štítku</t>
  </si>
  <si>
    <t>729253554</t>
  </si>
  <si>
    <t>345806</t>
  </si>
  <si>
    <t>H07VK10_ZŽ</t>
  </si>
  <si>
    <t>-915926002</t>
  </si>
  <si>
    <t>345807</t>
  </si>
  <si>
    <t>H07VK2,5_ZŽ</t>
  </si>
  <si>
    <t>-892857457</t>
  </si>
  <si>
    <t>74110085</t>
  </si>
  <si>
    <t>Montáž kabelů slabo vč. ukončení, zapojení, označovacího štítku</t>
  </si>
  <si>
    <t>-1858105480</t>
  </si>
  <si>
    <t>345808</t>
  </si>
  <si>
    <t>Kabel cat 5e</t>
  </si>
  <si>
    <t>548088735</t>
  </si>
  <si>
    <t>74110086</t>
  </si>
  <si>
    <t>Montáž kabel příchytek</t>
  </si>
  <si>
    <t>1100377936</t>
  </si>
  <si>
    <t>345111</t>
  </si>
  <si>
    <t>kabel. příchytka s požární odolností 60min,včetně ocel.kotev,OBO</t>
  </si>
  <si>
    <t>-1991385633</t>
  </si>
  <si>
    <t>7411009</t>
  </si>
  <si>
    <t>Montáž instalačních kanálů</t>
  </si>
  <si>
    <t>23614314</t>
  </si>
  <si>
    <t>345901</t>
  </si>
  <si>
    <t>Instalační kanál 100x20, s víkem, kompletní vč. uchycení</t>
  </si>
  <si>
    <t>1576002749</t>
  </si>
  <si>
    <t>345902</t>
  </si>
  <si>
    <t>Instalační kanál 40x20, s víkem, kompletní vč. uchycení</t>
  </si>
  <si>
    <t>846802215</t>
  </si>
  <si>
    <t>74110091</t>
  </si>
  <si>
    <t xml:space="preserve">Montáž kabelových tras ostatních </t>
  </si>
  <si>
    <t>159470100</t>
  </si>
  <si>
    <t>345909</t>
  </si>
  <si>
    <t>Svazkový kabelový držák, plastový 80x40mm</t>
  </si>
  <si>
    <t>1375102676</t>
  </si>
  <si>
    <t>7411012</t>
  </si>
  <si>
    <t>Montáž svítidel</t>
  </si>
  <si>
    <t>1270891072</t>
  </si>
  <si>
    <t>34574001</t>
  </si>
  <si>
    <t>Svítidlo Z_mřížkové liniové svítidlo 36W, IP20</t>
  </si>
  <si>
    <t>1606410452</t>
  </si>
  <si>
    <t>34574002</t>
  </si>
  <si>
    <t>Svítidlo A_mřížkové liniové svítidlo 33W, IP20</t>
  </si>
  <si>
    <t>1402251150</t>
  </si>
  <si>
    <t>34574004</t>
  </si>
  <si>
    <t>Svítidlo D,lineární asymetrické svítidlo LED 47W_zelené tabule</t>
  </si>
  <si>
    <t>521826874</t>
  </si>
  <si>
    <t>34574005</t>
  </si>
  <si>
    <t>Svítidlo "čočka"LED 13W</t>
  </si>
  <si>
    <t>-1913168414</t>
  </si>
  <si>
    <t>47</t>
  </si>
  <si>
    <t>34574006</t>
  </si>
  <si>
    <t>Svítidlo "čočka"LED 13W, s nouzovým modulem 60minut</t>
  </si>
  <si>
    <t>275702625</t>
  </si>
  <si>
    <t>48</t>
  </si>
  <si>
    <t>741102</t>
  </si>
  <si>
    <t>Zapojení požární klapky</t>
  </si>
  <si>
    <t>-567427638</t>
  </si>
  <si>
    <t>49</t>
  </si>
  <si>
    <t>7411021</t>
  </si>
  <si>
    <t>Pomocný motážní materiál</t>
  </si>
  <si>
    <t>533546258</t>
  </si>
  <si>
    <t>50</t>
  </si>
  <si>
    <t>7411031</t>
  </si>
  <si>
    <t>Revize vč revizní zprávy</t>
  </si>
  <si>
    <t>221469388</t>
  </si>
  <si>
    <t>799</t>
  </si>
  <si>
    <t>Ostatní</t>
  </si>
  <si>
    <t>51</t>
  </si>
  <si>
    <t>799001</t>
  </si>
  <si>
    <t>Požární ucpávky</t>
  </si>
  <si>
    <t>791472589</t>
  </si>
  <si>
    <t>52</t>
  </si>
  <si>
    <t>799002</t>
  </si>
  <si>
    <t>Stavební přípomoce</t>
  </si>
  <si>
    <t>1984488198</t>
  </si>
  <si>
    <t>Poznámka k položce:_x000D_
Cena zahrnuje komplexní náklady na tyto stavení činnosti včetně materiálu. Jedná se o vysekání drážek, průrazy, začištění a jiné drobné stavební činnosti, nejsou-li tyto již obsaženy v rozpočtu bouracích a stavebních prací.</t>
  </si>
  <si>
    <t>53</t>
  </si>
  <si>
    <t>799009</t>
  </si>
  <si>
    <t>1883261656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</si>
</sst>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view="pageBreakPreview" zoomScaleNormal="100" zoomScaleSheetLayoutView="100" workbookViewId="0">
      <selection activeCell="F53" sqref="F5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6" width="2.6640625" style="1" customWidth="1"/>
    <col min="7" max="7" width="8.5" style="1" customWidth="1"/>
    <col min="8" max="10" width="2.6640625" style="1" customWidth="1"/>
    <col min="11" max="11" width="19.1640625" style="1" customWidth="1"/>
    <col min="12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2"/>
      <c r="AQ5" s="22"/>
      <c r="AR5" s="20"/>
      <c r="BE5" s="26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2"/>
      <c r="AQ6" s="22"/>
      <c r="AR6" s="20"/>
      <c r="BE6" s="26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67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6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7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1</v>
      </c>
      <c r="AO10" s="22"/>
      <c r="AP10" s="22"/>
      <c r="AQ10" s="22"/>
      <c r="AR10" s="20"/>
      <c r="BE10" s="26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26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7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31</v>
      </c>
      <c r="AO13" s="22"/>
      <c r="AP13" s="22"/>
      <c r="AQ13" s="22"/>
      <c r="AR13" s="20"/>
      <c r="BE13" s="267"/>
      <c r="BS13" s="17" t="s">
        <v>6</v>
      </c>
    </row>
    <row r="14" spans="1:74" ht="12.75">
      <c r="B14" s="21"/>
      <c r="C14" s="22"/>
      <c r="D14" s="22"/>
      <c r="E14" s="272" t="s">
        <v>31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26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7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1</v>
      </c>
      <c r="AO16" s="22"/>
      <c r="AP16" s="22"/>
      <c r="AQ16" s="22"/>
      <c r="AR16" s="20"/>
      <c r="BE16" s="26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267"/>
      <c r="BS17" s="17" t="s">
        <v>34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7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26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267"/>
      <c r="BS20" s="17" t="s">
        <v>34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7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7"/>
    </row>
    <row r="23" spans="1:71" s="1" customFormat="1" ht="155.25" customHeight="1">
      <c r="B23" s="21"/>
      <c r="C23" s="22"/>
      <c r="D23" s="22"/>
      <c r="E23" s="274" t="s">
        <v>38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2"/>
      <c r="AP23" s="22"/>
      <c r="AQ23" s="22"/>
      <c r="AR23" s="20"/>
      <c r="BE23" s="26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7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5">
        <f>ROUND(AG94,2)</f>
        <v>0</v>
      </c>
      <c r="AL26" s="276"/>
      <c r="AM26" s="276"/>
      <c r="AN26" s="276"/>
      <c r="AO26" s="276"/>
      <c r="AP26" s="36"/>
      <c r="AQ26" s="36"/>
      <c r="AR26" s="39"/>
      <c r="BE26" s="26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7" t="s">
        <v>40</v>
      </c>
      <c r="M28" s="277"/>
      <c r="N28" s="277"/>
      <c r="O28" s="277"/>
      <c r="P28" s="277"/>
      <c r="Q28" s="36"/>
      <c r="R28" s="36"/>
      <c r="S28" s="36"/>
      <c r="T28" s="36"/>
      <c r="U28" s="36"/>
      <c r="V28" s="36"/>
      <c r="W28" s="277" t="s">
        <v>41</v>
      </c>
      <c r="X28" s="277"/>
      <c r="Y28" s="277"/>
      <c r="Z28" s="277"/>
      <c r="AA28" s="277"/>
      <c r="AB28" s="277"/>
      <c r="AC28" s="277"/>
      <c r="AD28" s="277"/>
      <c r="AE28" s="277"/>
      <c r="AF28" s="36"/>
      <c r="AG28" s="36"/>
      <c r="AH28" s="36"/>
      <c r="AI28" s="36"/>
      <c r="AJ28" s="36"/>
      <c r="AK28" s="277" t="s">
        <v>42</v>
      </c>
      <c r="AL28" s="277"/>
      <c r="AM28" s="277"/>
      <c r="AN28" s="277"/>
      <c r="AO28" s="277"/>
      <c r="AP28" s="36"/>
      <c r="AQ28" s="36"/>
      <c r="AR28" s="39"/>
      <c r="BE28" s="267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261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ROUND(AV94, 2)</f>
        <v>0</v>
      </c>
      <c r="AL29" s="260"/>
      <c r="AM29" s="260"/>
      <c r="AN29" s="260"/>
      <c r="AO29" s="260"/>
      <c r="AP29" s="41"/>
      <c r="AQ29" s="41"/>
      <c r="AR29" s="42"/>
      <c r="BE29" s="268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261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ROUND(AW94, 2)</f>
        <v>0</v>
      </c>
      <c r="AL30" s="260"/>
      <c r="AM30" s="260"/>
      <c r="AN30" s="260"/>
      <c r="AO30" s="260"/>
      <c r="AP30" s="41"/>
      <c r="AQ30" s="41"/>
      <c r="AR30" s="42"/>
      <c r="BE30" s="268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261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E31" s="268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261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E32" s="268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261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  <c r="BE33" s="26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7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65" t="s">
        <v>51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2">
        <f>SUM(AK26:AK33)</f>
        <v>0</v>
      </c>
      <c r="AL35" s="263"/>
      <c r="AM35" s="263"/>
      <c r="AN35" s="263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53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54</v>
      </c>
      <c r="AI60" s="38"/>
      <c r="AJ60" s="38"/>
      <c r="AK60" s="38"/>
      <c r="AL60" s="38"/>
      <c r="AM60" s="52" t="s">
        <v>55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56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57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54</v>
      </c>
      <c r="AI75" s="38"/>
      <c r="AJ75" s="38"/>
      <c r="AK75" s="38"/>
      <c r="AL75" s="38"/>
      <c r="AM75" s="52" t="s">
        <v>55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03_2021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8" t="str">
        <f>K6</f>
        <v>ZŠ DĚDINA - navýšení kapacity kmenovou třídou v křídle B1</v>
      </c>
      <c r="M85" s="289"/>
      <c r="N85" s="289"/>
      <c r="O85" s="289"/>
      <c r="P85" s="289"/>
      <c r="Q85" s="289"/>
      <c r="R85" s="289"/>
      <c r="S85" s="289"/>
      <c r="T85" s="289"/>
      <c r="U85" s="289"/>
      <c r="V85" s="289"/>
      <c r="W85" s="289"/>
      <c r="X85" s="289"/>
      <c r="Y85" s="289"/>
      <c r="Z85" s="289"/>
      <c r="AA85" s="289"/>
      <c r="AB85" s="289"/>
      <c r="AC85" s="289"/>
      <c r="AD85" s="289"/>
      <c r="AE85" s="289"/>
      <c r="AF85" s="289"/>
      <c r="AG85" s="289"/>
      <c r="AH85" s="289"/>
      <c r="AI85" s="289"/>
      <c r="AJ85" s="289"/>
      <c r="AK85" s="289"/>
      <c r="AL85" s="289"/>
      <c r="AM85" s="289"/>
      <c r="AN85" s="289"/>
      <c r="AO85" s="289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Žukovského 6/580, Praha 6 - Liboc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24</v>
      </c>
      <c r="AJ87" s="36"/>
      <c r="AK87" s="36"/>
      <c r="AL87" s="36"/>
      <c r="AM87" s="290" t="str">
        <f>IF(AN8= "","",AN8)</f>
        <v>29. 3. 2021</v>
      </c>
      <c r="AN87" s="29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26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Městská část Praha 6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91" t="str">
        <f>IF(E17="","",E17)</f>
        <v>QUADRA PROJECT s.r.o.</v>
      </c>
      <c r="AN89" s="292"/>
      <c r="AO89" s="292"/>
      <c r="AP89" s="292"/>
      <c r="AQ89" s="36"/>
      <c r="AR89" s="39"/>
      <c r="AS89" s="293" t="s">
        <v>59</v>
      </c>
      <c r="AT89" s="29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35</v>
      </c>
      <c r="AJ90" s="36"/>
      <c r="AK90" s="36"/>
      <c r="AL90" s="36"/>
      <c r="AM90" s="291" t="str">
        <f>IF(E20="","",E20)</f>
        <v>Vladimír Mrázek</v>
      </c>
      <c r="AN90" s="292"/>
      <c r="AO90" s="292"/>
      <c r="AP90" s="292"/>
      <c r="AQ90" s="36"/>
      <c r="AR90" s="39"/>
      <c r="AS90" s="295"/>
      <c r="AT90" s="29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7"/>
      <c r="AT91" s="29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3" t="s">
        <v>60</v>
      </c>
      <c r="D92" s="284"/>
      <c r="E92" s="284"/>
      <c r="F92" s="284"/>
      <c r="G92" s="284"/>
      <c r="H92" s="73"/>
      <c r="I92" s="286" t="s">
        <v>61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5" t="s">
        <v>62</v>
      </c>
      <c r="AH92" s="284"/>
      <c r="AI92" s="284"/>
      <c r="AJ92" s="284"/>
      <c r="AK92" s="284"/>
      <c r="AL92" s="284"/>
      <c r="AM92" s="284"/>
      <c r="AN92" s="286" t="s">
        <v>63</v>
      </c>
      <c r="AO92" s="284"/>
      <c r="AP92" s="287"/>
      <c r="AQ92" s="74" t="s">
        <v>64</v>
      </c>
      <c r="AR92" s="39"/>
      <c r="AS92" s="75" t="s">
        <v>65</v>
      </c>
      <c r="AT92" s="76" t="s">
        <v>66</v>
      </c>
      <c r="AU92" s="76" t="s">
        <v>67</v>
      </c>
      <c r="AV92" s="76" t="s">
        <v>68</v>
      </c>
      <c r="AW92" s="76" t="s">
        <v>69</v>
      </c>
      <c r="AX92" s="76" t="s">
        <v>70</v>
      </c>
      <c r="AY92" s="76" t="s">
        <v>71</v>
      </c>
      <c r="AZ92" s="76" t="s">
        <v>72</v>
      </c>
      <c r="BA92" s="76" t="s">
        <v>73</v>
      </c>
      <c r="BB92" s="76" t="s">
        <v>74</v>
      </c>
      <c r="BC92" s="76" t="s">
        <v>75</v>
      </c>
      <c r="BD92" s="77" t="s">
        <v>76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77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1">
        <f>ROUND(SUM(AG95:AG98),2)</f>
        <v>0</v>
      </c>
      <c r="AH94" s="281"/>
      <c r="AI94" s="281"/>
      <c r="AJ94" s="281"/>
      <c r="AK94" s="281"/>
      <c r="AL94" s="281"/>
      <c r="AM94" s="281"/>
      <c r="AN94" s="282">
        <f>SUM(AG94,AT94)</f>
        <v>0</v>
      </c>
      <c r="AO94" s="282"/>
      <c r="AP94" s="282"/>
      <c r="AQ94" s="85" t="s">
        <v>1</v>
      </c>
      <c r="AR94" s="86"/>
      <c r="AS94" s="87">
        <f>ROUND(SUM(AS95:AS98),2)</f>
        <v>0</v>
      </c>
      <c r="AT94" s="88">
        <f>ROUND(SUM(AV94:AW94),2)</f>
        <v>0</v>
      </c>
      <c r="AU94" s="89">
        <f>ROUND(SUM(AU95:AU98),5)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78</v>
      </c>
      <c r="BT94" s="91" t="s">
        <v>79</v>
      </c>
      <c r="BU94" s="92" t="s">
        <v>80</v>
      </c>
      <c r="BV94" s="91" t="s">
        <v>81</v>
      </c>
      <c r="BW94" s="91" t="s">
        <v>5</v>
      </c>
      <c r="BX94" s="91" t="s">
        <v>82</v>
      </c>
      <c r="CL94" s="91" t="s">
        <v>19</v>
      </c>
    </row>
    <row r="95" spans="1:91" s="7" customFormat="1" ht="16.5" customHeight="1">
      <c r="A95" s="93" t="s">
        <v>83</v>
      </c>
      <c r="B95" s="94"/>
      <c r="C95" s="95"/>
      <c r="D95" s="280" t="s">
        <v>84</v>
      </c>
      <c r="E95" s="280"/>
      <c r="F95" s="280"/>
      <c r="G95" s="280"/>
      <c r="H95" s="280"/>
      <c r="I95" s="96"/>
      <c r="J95" s="280" t="s">
        <v>85</v>
      </c>
      <c r="K95" s="280"/>
      <c r="L95" s="280"/>
      <c r="M95" s="280"/>
      <c r="N95" s="280"/>
      <c r="O95" s="280"/>
      <c r="P95" s="280"/>
      <c r="Q95" s="280"/>
      <c r="R95" s="280"/>
      <c r="S95" s="280"/>
      <c r="T95" s="280"/>
      <c r="U95" s="280"/>
      <c r="V95" s="280"/>
      <c r="W95" s="280"/>
      <c r="X95" s="280"/>
      <c r="Y95" s="280"/>
      <c r="Z95" s="280"/>
      <c r="AA95" s="280"/>
      <c r="AB95" s="280"/>
      <c r="AC95" s="280"/>
      <c r="AD95" s="280"/>
      <c r="AE95" s="280"/>
      <c r="AF95" s="280"/>
      <c r="AG95" s="278">
        <f>'01 - VEDLEJŠÍ A OSTATNÍ N...'!J30</f>
        <v>0</v>
      </c>
      <c r="AH95" s="279"/>
      <c r="AI95" s="279"/>
      <c r="AJ95" s="279"/>
      <c r="AK95" s="279"/>
      <c r="AL95" s="279"/>
      <c r="AM95" s="279"/>
      <c r="AN95" s="278">
        <f>SUM(AG95,AT95)</f>
        <v>0</v>
      </c>
      <c r="AO95" s="279"/>
      <c r="AP95" s="279"/>
      <c r="AQ95" s="97" t="s">
        <v>86</v>
      </c>
      <c r="AR95" s="98"/>
      <c r="AS95" s="99">
        <v>0</v>
      </c>
      <c r="AT95" s="100">
        <f>ROUND(SUM(AV95:AW95),2)</f>
        <v>0</v>
      </c>
      <c r="AU95" s="101">
        <f>'01 - VEDLEJŠÍ A OSTATNÍ N...'!P120</f>
        <v>0</v>
      </c>
      <c r="AV95" s="100">
        <f>'01 - VEDLEJŠÍ A OSTATNÍ N...'!J33</f>
        <v>0</v>
      </c>
      <c r="AW95" s="100">
        <f>'01 - VEDLEJŠÍ A OSTATNÍ N...'!J34</f>
        <v>0</v>
      </c>
      <c r="AX95" s="100">
        <f>'01 - VEDLEJŠÍ A OSTATNÍ N...'!J35</f>
        <v>0</v>
      </c>
      <c r="AY95" s="100">
        <f>'01 - VEDLEJŠÍ A OSTATNÍ N...'!J36</f>
        <v>0</v>
      </c>
      <c r="AZ95" s="100">
        <f>'01 - VEDLEJŠÍ A OSTATNÍ N...'!F33</f>
        <v>0</v>
      </c>
      <c r="BA95" s="100">
        <f>'01 - VEDLEJŠÍ A OSTATNÍ N...'!F34</f>
        <v>0</v>
      </c>
      <c r="BB95" s="100">
        <f>'01 - VEDLEJŠÍ A OSTATNÍ N...'!F35</f>
        <v>0</v>
      </c>
      <c r="BC95" s="100">
        <f>'01 - VEDLEJŠÍ A OSTATNÍ N...'!F36</f>
        <v>0</v>
      </c>
      <c r="BD95" s="102">
        <f>'01 - VEDLEJŠÍ A OSTATNÍ N...'!F37</f>
        <v>0</v>
      </c>
      <c r="BT95" s="103" t="s">
        <v>87</v>
      </c>
      <c r="BV95" s="103" t="s">
        <v>81</v>
      </c>
      <c r="BW95" s="103" t="s">
        <v>88</v>
      </c>
      <c r="BX95" s="103" t="s">
        <v>5</v>
      </c>
      <c r="CL95" s="103" t="s">
        <v>1</v>
      </c>
      <c r="CM95" s="103" t="s">
        <v>89</v>
      </c>
    </row>
    <row r="96" spans="1:91" s="7" customFormat="1" ht="16.5" customHeight="1">
      <c r="A96" s="93" t="s">
        <v>83</v>
      </c>
      <c r="B96" s="94"/>
      <c r="C96" s="95"/>
      <c r="D96" s="280" t="s">
        <v>90</v>
      </c>
      <c r="E96" s="280"/>
      <c r="F96" s="280"/>
      <c r="G96" s="280"/>
      <c r="H96" s="280"/>
      <c r="I96" s="96"/>
      <c r="J96" s="280" t="s">
        <v>91</v>
      </c>
      <c r="K96" s="280"/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'02 - BOURACÍ PRÁCE'!J30</f>
        <v>0</v>
      </c>
      <c r="AH96" s="279"/>
      <c r="AI96" s="279"/>
      <c r="AJ96" s="279"/>
      <c r="AK96" s="279"/>
      <c r="AL96" s="279"/>
      <c r="AM96" s="279"/>
      <c r="AN96" s="278">
        <f>SUM(AG96,AT96)</f>
        <v>0</v>
      </c>
      <c r="AO96" s="279"/>
      <c r="AP96" s="279"/>
      <c r="AQ96" s="97" t="s">
        <v>86</v>
      </c>
      <c r="AR96" s="98"/>
      <c r="AS96" s="99">
        <v>0</v>
      </c>
      <c r="AT96" s="100">
        <f>ROUND(SUM(AV96:AW96),2)</f>
        <v>0</v>
      </c>
      <c r="AU96" s="101">
        <f>'02 - BOURACÍ PRÁCE'!P122</f>
        <v>0</v>
      </c>
      <c r="AV96" s="100">
        <f>'02 - BOURACÍ PRÁCE'!J33</f>
        <v>0</v>
      </c>
      <c r="AW96" s="100">
        <f>'02 - BOURACÍ PRÁCE'!J34</f>
        <v>0</v>
      </c>
      <c r="AX96" s="100">
        <f>'02 - BOURACÍ PRÁCE'!J35</f>
        <v>0</v>
      </c>
      <c r="AY96" s="100">
        <f>'02 - BOURACÍ PRÁCE'!J36</f>
        <v>0</v>
      </c>
      <c r="AZ96" s="100">
        <f>'02 - BOURACÍ PRÁCE'!F33</f>
        <v>0</v>
      </c>
      <c r="BA96" s="100">
        <f>'02 - BOURACÍ PRÁCE'!F34</f>
        <v>0</v>
      </c>
      <c r="BB96" s="100">
        <f>'02 - BOURACÍ PRÁCE'!F35</f>
        <v>0</v>
      </c>
      <c r="BC96" s="100">
        <f>'02 - BOURACÍ PRÁCE'!F36</f>
        <v>0</v>
      </c>
      <c r="BD96" s="102">
        <f>'02 - BOURACÍ PRÁCE'!F37</f>
        <v>0</v>
      </c>
      <c r="BT96" s="103" t="s">
        <v>87</v>
      </c>
      <c r="BV96" s="103" t="s">
        <v>81</v>
      </c>
      <c r="BW96" s="103" t="s">
        <v>92</v>
      </c>
      <c r="BX96" s="103" t="s">
        <v>5</v>
      </c>
      <c r="CL96" s="103" t="s">
        <v>1</v>
      </c>
      <c r="CM96" s="103" t="s">
        <v>89</v>
      </c>
    </row>
    <row r="97" spans="1:91" s="7" customFormat="1" ht="16.5" customHeight="1">
      <c r="A97" s="93" t="s">
        <v>83</v>
      </c>
      <c r="B97" s="94"/>
      <c r="C97" s="95"/>
      <c r="D97" s="280" t="s">
        <v>93</v>
      </c>
      <c r="E97" s="280"/>
      <c r="F97" s="280"/>
      <c r="G97" s="280"/>
      <c r="H97" s="280"/>
      <c r="I97" s="96"/>
      <c r="J97" s="280" t="s">
        <v>94</v>
      </c>
      <c r="K97" s="280"/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78">
        <f>'03 - STAVEBNÍ PRÁCE'!J30</f>
        <v>0</v>
      </c>
      <c r="AH97" s="279"/>
      <c r="AI97" s="279"/>
      <c r="AJ97" s="279"/>
      <c r="AK97" s="279"/>
      <c r="AL97" s="279"/>
      <c r="AM97" s="279"/>
      <c r="AN97" s="278">
        <f>SUM(AG97,AT97)</f>
        <v>0</v>
      </c>
      <c r="AO97" s="279"/>
      <c r="AP97" s="279"/>
      <c r="AQ97" s="97" t="s">
        <v>86</v>
      </c>
      <c r="AR97" s="98"/>
      <c r="AS97" s="99">
        <v>0</v>
      </c>
      <c r="AT97" s="100">
        <f>ROUND(SUM(AV97:AW97),2)</f>
        <v>0</v>
      </c>
      <c r="AU97" s="101">
        <f>'03 - STAVEBNÍ PRÁCE'!P131</f>
        <v>0</v>
      </c>
      <c r="AV97" s="100">
        <f>'03 - STAVEBNÍ PRÁCE'!J33</f>
        <v>0</v>
      </c>
      <c r="AW97" s="100">
        <f>'03 - STAVEBNÍ PRÁCE'!J34</f>
        <v>0</v>
      </c>
      <c r="AX97" s="100">
        <f>'03 - STAVEBNÍ PRÁCE'!J35</f>
        <v>0</v>
      </c>
      <c r="AY97" s="100">
        <f>'03 - STAVEBNÍ PRÁCE'!J36</f>
        <v>0</v>
      </c>
      <c r="AZ97" s="100">
        <f>'03 - STAVEBNÍ PRÁCE'!F33</f>
        <v>0</v>
      </c>
      <c r="BA97" s="100">
        <f>'03 - STAVEBNÍ PRÁCE'!F34</f>
        <v>0</v>
      </c>
      <c r="BB97" s="100">
        <f>'03 - STAVEBNÍ PRÁCE'!F35</f>
        <v>0</v>
      </c>
      <c r="BC97" s="100">
        <f>'03 - STAVEBNÍ PRÁCE'!F36</f>
        <v>0</v>
      </c>
      <c r="BD97" s="102">
        <f>'03 - STAVEBNÍ PRÁCE'!F37</f>
        <v>0</v>
      </c>
      <c r="BT97" s="103" t="s">
        <v>87</v>
      </c>
      <c r="BV97" s="103" t="s">
        <v>81</v>
      </c>
      <c r="BW97" s="103" t="s">
        <v>95</v>
      </c>
      <c r="BX97" s="103" t="s">
        <v>5</v>
      </c>
      <c r="CL97" s="103" t="s">
        <v>1</v>
      </c>
      <c r="CM97" s="103" t="s">
        <v>89</v>
      </c>
    </row>
    <row r="98" spans="1:91" s="7" customFormat="1" ht="16.5" customHeight="1">
      <c r="A98" s="93" t="s">
        <v>83</v>
      </c>
      <c r="B98" s="94"/>
      <c r="C98" s="95"/>
      <c r="D98" s="280" t="s">
        <v>96</v>
      </c>
      <c r="E98" s="280"/>
      <c r="F98" s="280"/>
      <c r="G98" s="280"/>
      <c r="H98" s="280"/>
      <c r="I98" s="96"/>
      <c r="J98" s="280" t="s">
        <v>97</v>
      </c>
      <c r="K98" s="280"/>
      <c r="L98" s="280"/>
      <c r="M98" s="280"/>
      <c r="N98" s="280"/>
      <c r="O98" s="280"/>
      <c r="P98" s="280"/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78">
        <f>'04 - PROFESE'!J30</f>
        <v>0</v>
      </c>
      <c r="AH98" s="279"/>
      <c r="AI98" s="279"/>
      <c r="AJ98" s="279"/>
      <c r="AK98" s="279"/>
      <c r="AL98" s="279"/>
      <c r="AM98" s="279"/>
      <c r="AN98" s="278">
        <f>SUM(AG98,AT98)</f>
        <v>0</v>
      </c>
      <c r="AO98" s="279"/>
      <c r="AP98" s="279"/>
      <c r="AQ98" s="97" t="s">
        <v>86</v>
      </c>
      <c r="AR98" s="98"/>
      <c r="AS98" s="104">
        <v>0</v>
      </c>
      <c r="AT98" s="105">
        <f>ROUND(SUM(AV98:AW98),2)</f>
        <v>0</v>
      </c>
      <c r="AU98" s="106">
        <f>'04 - PROFESE'!P121</f>
        <v>0</v>
      </c>
      <c r="AV98" s="105">
        <f>'04 - PROFESE'!J33</f>
        <v>0</v>
      </c>
      <c r="AW98" s="105">
        <f>'04 - PROFESE'!J34</f>
        <v>0</v>
      </c>
      <c r="AX98" s="105">
        <f>'04 - PROFESE'!J35</f>
        <v>0</v>
      </c>
      <c r="AY98" s="105">
        <f>'04 - PROFESE'!J36</f>
        <v>0</v>
      </c>
      <c r="AZ98" s="105">
        <f>'04 - PROFESE'!F33</f>
        <v>0</v>
      </c>
      <c r="BA98" s="105">
        <f>'04 - PROFESE'!F34</f>
        <v>0</v>
      </c>
      <c r="BB98" s="105">
        <f>'04 - PROFESE'!F35</f>
        <v>0</v>
      </c>
      <c r="BC98" s="105">
        <f>'04 - PROFESE'!F36</f>
        <v>0</v>
      </c>
      <c r="BD98" s="107">
        <f>'04 - PROFESE'!F37</f>
        <v>0</v>
      </c>
      <c r="BT98" s="103" t="s">
        <v>87</v>
      </c>
      <c r="BV98" s="103" t="s">
        <v>81</v>
      </c>
      <c r="BW98" s="103" t="s">
        <v>98</v>
      </c>
      <c r="BX98" s="103" t="s">
        <v>5</v>
      </c>
      <c r="CL98" s="103" t="s">
        <v>1</v>
      </c>
      <c r="CM98" s="103" t="s">
        <v>89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DiE+TyTEsGqmWxEuga40U6pW43OlWqqjROPjb9K7IYc3xjY4eL8l4pIRJY4SLSBJv7tnQb5d4+zwv+3ykUqJbQ==" saltValue="yajcorfLIEm/b+3kOnlVtyA8ogi4AeUJK59K4Ruix3EfxVTlSqw/lnnLgW+Suv8eoeKfiNw/GUd/ufctJYFwo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VEDLEJŠÍ A OSTATNÍ N...'!C2" display="/" xr:uid="{00000000-0004-0000-0000-000000000000}"/>
    <hyperlink ref="A96" location="'02 - BOURACÍ PRÁCE'!C2" display="/" xr:uid="{00000000-0004-0000-0000-000001000000}"/>
    <hyperlink ref="A97" location="'03 - STAVEBNÍ PRÁCE'!C2" display="/" xr:uid="{00000000-0004-0000-0000-000002000000}"/>
    <hyperlink ref="A98" location="'04 - PROFESE'!C2" display="/" xr:uid="{00000000-0004-0000-0000-000003000000}"/>
  </hyperlinks>
  <pageMargins left="0.39374999999999999" right="0.39374999999999999" top="0.39374999999999999" bottom="0.39374999999999999" header="0" footer="0"/>
  <pageSetup paperSize="9" scale="96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28"/>
  <sheetViews>
    <sheetView showGridLines="0" view="pageBreakPreview" zoomScaleNormal="100" zoomScaleSheetLayoutView="100" workbookViewId="0">
      <selection activeCell="F53" sqref="F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5" style="1" customWidth="1"/>
    <col min="8" max="8" width="14" style="1" customWidth="1"/>
    <col min="9" max="9" width="15.83203125" style="1" customWidth="1"/>
    <col min="10" max="10" width="22.33203125" style="1" customWidth="1"/>
    <col min="11" max="11" width="19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7" t="s">
        <v>88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2" t="str">
        <f>'Rekapitulace stavby'!K6</f>
        <v>ZŠ DĚDINA - navýšení kapacity kmenovou třídou v křídle B1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101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13" t="s">
        <v>23</v>
      </c>
      <c r="G12" s="34"/>
      <c r="H12" s="34"/>
      <c r="I12" s="112" t="s">
        <v>24</v>
      </c>
      <c r="J12" s="114" t="str">
        <f>'Rekapitulace stavby'!AN8</f>
        <v>29. 3. 2021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26</v>
      </c>
      <c r="E14" s="34"/>
      <c r="F14" s="34"/>
      <c r="G14" s="34"/>
      <c r="H14" s="34"/>
      <c r="I14" s="112" t="s">
        <v>27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28</v>
      </c>
      <c r="F15" s="34"/>
      <c r="G15" s="34"/>
      <c r="H15" s="34"/>
      <c r="I15" s="112" t="s">
        <v>29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27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33</v>
      </c>
      <c r="F21" s="34"/>
      <c r="G21" s="34"/>
      <c r="H21" s="34"/>
      <c r="I21" s="112" t="s">
        <v>29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27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29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8" t="s">
        <v>1</v>
      </c>
      <c r="F27" s="308"/>
      <c r="G27" s="308"/>
      <c r="H27" s="30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ROUND((SUM(BE120:BE127)),  2)</f>
        <v>0</v>
      </c>
      <c r="G33" s="34"/>
      <c r="H33" s="34"/>
      <c r="I33" s="124">
        <v>0.21</v>
      </c>
      <c r="J33" s="123">
        <f>ROUND(((SUM(BE120:BE127))*I33),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ROUND((SUM(BF120:BF127)),  2)</f>
        <v>0</v>
      </c>
      <c r="G34" s="34"/>
      <c r="H34" s="34"/>
      <c r="I34" s="124">
        <v>0.15</v>
      </c>
      <c r="J34" s="123">
        <f>ROUND(((SUM(BF120:BF127))*I34),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ROUND((SUM(BG120:BG127)),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ROUND((SUM(BH120:BH127)),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ROUND((SUM(BI120:BI127)),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ZŠ DĚDINA - navýšení kapacity kmenovou třídou v křídle B1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8" t="str">
        <f>E9</f>
        <v>01 - VEDLEJŠÍ A OSTATNÍ NÁKLADY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Žukovského 6/580, Praha 6 - Liboc</v>
      </c>
      <c r="G89" s="36"/>
      <c r="H89" s="36"/>
      <c r="I89" s="29" t="s">
        <v>24</v>
      </c>
      <c r="J89" s="66" t="str">
        <f>IF(J12="","",J12)</f>
        <v>29. 3. 2021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26</v>
      </c>
      <c r="D91" s="36"/>
      <c r="E91" s="36"/>
      <c r="F91" s="27" t="str">
        <f>E15</f>
        <v>Městská část Praha 6</v>
      </c>
      <c r="G91" s="36"/>
      <c r="H91" s="36"/>
      <c r="I91" s="29" t="s">
        <v>32</v>
      </c>
      <c r="J91" s="32" t="str">
        <f>E21</f>
        <v>QUADRA PROJECT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Vladimír Mrázek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107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108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109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110</v>
      </c>
      <c r="E100" s="156"/>
      <c r="F100" s="156"/>
      <c r="G100" s="156"/>
      <c r="H100" s="156"/>
      <c r="I100" s="156"/>
      <c r="J100" s="157">
        <f>J126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111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0" t="str">
        <f>E7</f>
        <v>ZŠ DĚDINA - navýšení kapacity kmenovou třídou v křídle B1</v>
      </c>
      <c r="F110" s="301"/>
      <c r="G110" s="301"/>
      <c r="H110" s="30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100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88" t="str">
        <f>E9</f>
        <v>01 - VEDLEJŠÍ A OSTATNÍ NÁKLADY</v>
      </c>
      <c r="F112" s="299"/>
      <c r="G112" s="299"/>
      <c r="H112" s="299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22</v>
      </c>
      <c r="D114" s="36"/>
      <c r="E114" s="36"/>
      <c r="F114" s="27" t="str">
        <f>F12</f>
        <v>Žukovského 6/580, Praha 6 - Liboc</v>
      </c>
      <c r="G114" s="36"/>
      <c r="H114" s="36"/>
      <c r="I114" s="29" t="s">
        <v>24</v>
      </c>
      <c r="J114" s="66" t="str">
        <f>IF(J12="","",J12)</f>
        <v>29. 3. 2021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26</v>
      </c>
      <c r="D116" s="36"/>
      <c r="E116" s="36"/>
      <c r="F116" s="27" t="str">
        <f>E15</f>
        <v>Městská část Praha 6</v>
      </c>
      <c r="G116" s="36"/>
      <c r="H116" s="36"/>
      <c r="I116" s="29" t="s">
        <v>32</v>
      </c>
      <c r="J116" s="32" t="str">
        <f>E21</f>
        <v>QUADRA PROJECT s.r.o.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30</v>
      </c>
      <c r="D117" s="36"/>
      <c r="E117" s="36"/>
      <c r="F117" s="27" t="str">
        <f>IF(E18="","",E18)</f>
        <v>Vyplň údaj</v>
      </c>
      <c r="G117" s="36"/>
      <c r="H117" s="36"/>
      <c r="I117" s="29" t="s">
        <v>35</v>
      </c>
      <c r="J117" s="32" t="str">
        <f>E24</f>
        <v>Vladimír Mrázek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112</v>
      </c>
      <c r="D119" s="162" t="s">
        <v>64</v>
      </c>
      <c r="E119" s="162" t="s">
        <v>60</v>
      </c>
      <c r="F119" s="162" t="s">
        <v>61</v>
      </c>
      <c r="G119" s="162" t="s">
        <v>113</v>
      </c>
      <c r="H119" s="162" t="s">
        <v>114</v>
      </c>
      <c r="I119" s="162" t="s">
        <v>115</v>
      </c>
      <c r="J119" s="162" t="s">
        <v>104</v>
      </c>
      <c r="K119" s="163" t="s">
        <v>116</v>
      </c>
      <c r="L119" s="164"/>
      <c r="M119" s="75" t="s">
        <v>1</v>
      </c>
      <c r="N119" s="76" t="s">
        <v>43</v>
      </c>
      <c r="O119" s="76" t="s">
        <v>117</v>
      </c>
      <c r="P119" s="76" t="s">
        <v>118</v>
      </c>
      <c r="Q119" s="76" t="s">
        <v>119</v>
      </c>
      <c r="R119" s="76" t="s">
        <v>120</v>
      </c>
      <c r="S119" s="76" t="s">
        <v>121</v>
      </c>
      <c r="T119" s="77" t="s">
        <v>122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123</v>
      </c>
      <c r="D120" s="36"/>
      <c r="E120" s="36"/>
      <c r="F120" s="36"/>
      <c r="G120" s="36"/>
      <c r="H120" s="36"/>
      <c r="I120" s="36"/>
      <c r="J120" s="165">
        <f>BK120</f>
        <v>0</v>
      </c>
      <c r="K120" s="36"/>
      <c r="L120" s="39"/>
      <c r="M120" s="78"/>
      <c r="N120" s="166"/>
      <c r="O120" s="79"/>
      <c r="P120" s="167">
        <f>P121</f>
        <v>0</v>
      </c>
      <c r="Q120" s="79"/>
      <c r="R120" s="167">
        <f>R121</f>
        <v>0</v>
      </c>
      <c r="S120" s="79"/>
      <c r="T120" s="168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78</v>
      </c>
      <c r="AU120" s="17" t="s">
        <v>106</v>
      </c>
      <c r="BK120" s="169">
        <f>BK121</f>
        <v>0</v>
      </c>
    </row>
    <row r="121" spans="1:65" s="12" customFormat="1" ht="25.9" customHeight="1">
      <c r="B121" s="170"/>
      <c r="C121" s="171"/>
      <c r="D121" s="172" t="s">
        <v>78</v>
      </c>
      <c r="E121" s="173" t="s">
        <v>124</v>
      </c>
      <c r="F121" s="173" t="s">
        <v>125</v>
      </c>
      <c r="G121" s="171"/>
      <c r="H121" s="171"/>
      <c r="I121" s="174"/>
      <c r="J121" s="175">
        <f>BK121</f>
        <v>0</v>
      </c>
      <c r="K121" s="171"/>
      <c r="L121" s="176"/>
      <c r="M121" s="177"/>
      <c r="N121" s="178"/>
      <c r="O121" s="178"/>
      <c r="P121" s="179">
        <f>P122+P124+P126</f>
        <v>0</v>
      </c>
      <c r="Q121" s="178"/>
      <c r="R121" s="179">
        <f>R122+R124+R126</f>
        <v>0</v>
      </c>
      <c r="S121" s="178"/>
      <c r="T121" s="180">
        <f>T122+T124+T126</f>
        <v>0</v>
      </c>
      <c r="AR121" s="181" t="s">
        <v>126</v>
      </c>
      <c r="AT121" s="182" t="s">
        <v>78</v>
      </c>
      <c r="AU121" s="182" t="s">
        <v>79</v>
      </c>
      <c r="AY121" s="181" t="s">
        <v>127</v>
      </c>
      <c r="BK121" s="183">
        <f>BK122+BK124+BK126</f>
        <v>0</v>
      </c>
    </row>
    <row r="122" spans="1:65" s="12" customFormat="1" ht="22.9" customHeight="1">
      <c r="B122" s="170"/>
      <c r="C122" s="171"/>
      <c r="D122" s="172" t="s">
        <v>78</v>
      </c>
      <c r="E122" s="184" t="s">
        <v>128</v>
      </c>
      <c r="F122" s="184" t="s">
        <v>129</v>
      </c>
      <c r="G122" s="171"/>
      <c r="H122" s="171"/>
      <c r="I122" s="174"/>
      <c r="J122" s="185">
        <f>BK122</f>
        <v>0</v>
      </c>
      <c r="K122" s="171"/>
      <c r="L122" s="176"/>
      <c r="M122" s="177"/>
      <c r="N122" s="178"/>
      <c r="O122" s="178"/>
      <c r="P122" s="179">
        <f>P123</f>
        <v>0</v>
      </c>
      <c r="Q122" s="178"/>
      <c r="R122" s="179">
        <f>R123</f>
        <v>0</v>
      </c>
      <c r="S122" s="178"/>
      <c r="T122" s="180">
        <f>T123</f>
        <v>0</v>
      </c>
      <c r="AR122" s="181" t="s">
        <v>126</v>
      </c>
      <c r="AT122" s="182" t="s">
        <v>78</v>
      </c>
      <c r="AU122" s="182" t="s">
        <v>87</v>
      </c>
      <c r="AY122" s="181" t="s">
        <v>127</v>
      </c>
      <c r="BK122" s="183">
        <f>BK123</f>
        <v>0</v>
      </c>
    </row>
    <row r="123" spans="1:65" s="2" customFormat="1" ht="16.5" customHeight="1">
      <c r="A123" s="34"/>
      <c r="B123" s="35"/>
      <c r="C123" s="186" t="s">
        <v>87</v>
      </c>
      <c r="D123" s="186" t="s">
        <v>130</v>
      </c>
      <c r="E123" s="187" t="s">
        <v>131</v>
      </c>
      <c r="F123" s="188" t="s">
        <v>132</v>
      </c>
      <c r="G123" s="189" t="s">
        <v>133</v>
      </c>
      <c r="H123" s="190">
        <v>1</v>
      </c>
      <c r="I123" s="191"/>
      <c r="J123" s="192">
        <f>ROUND(I123*H123,2)</f>
        <v>0</v>
      </c>
      <c r="K123" s="188" t="s">
        <v>1</v>
      </c>
      <c r="L123" s="39"/>
      <c r="M123" s="193" t="s">
        <v>1</v>
      </c>
      <c r="N123" s="194" t="s">
        <v>44</v>
      </c>
      <c r="O123" s="71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7" t="s">
        <v>134</v>
      </c>
      <c r="AT123" s="197" t="s">
        <v>130</v>
      </c>
      <c r="AU123" s="197" t="s">
        <v>89</v>
      </c>
      <c r="AY123" s="17" t="s">
        <v>127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7" t="s">
        <v>87</v>
      </c>
      <c r="BK123" s="198">
        <f>ROUND(I123*H123,2)</f>
        <v>0</v>
      </c>
      <c r="BL123" s="17" t="s">
        <v>134</v>
      </c>
      <c r="BM123" s="197" t="s">
        <v>135</v>
      </c>
    </row>
    <row r="124" spans="1:65" s="12" customFormat="1" ht="22.9" customHeight="1">
      <c r="B124" s="170"/>
      <c r="C124" s="171"/>
      <c r="D124" s="172" t="s">
        <v>78</v>
      </c>
      <c r="E124" s="184" t="s">
        <v>136</v>
      </c>
      <c r="F124" s="184" t="s">
        <v>137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P125</f>
        <v>0</v>
      </c>
      <c r="Q124" s="178"/>
      <c r="R124" s="179">
        <f>R125</f>
        <v>0</v>
      </c>
      <c r="S124" s="178"/>
      <c r="T124" s="180">
        <f>T125</f>
        <v>0</v>
      </c>
      <c r="AR124" s="181" t="s">
        <v>126</v>
      </c>
      <c r="AT124" s="182" t="s">
        <v>78</v>
      </c>
      <c r="AU124" s="182" t="s">
        <v>87</v>
      </c>
      <c r="AY124" s="181" t="s">
        <v>127</v>
      </c>
      <c r="BK124" s="183">
        <f>BK125</f>
        <v>0</v>
      </c>
    </row>
    <row r="125" spans="1:65" s="2" customFormat="1" ht="16.5" customHeight="1">
      <c r="A125" s="34"/>
      <c r="B125" s="35"/>
      <c r="C125" s="186" t="s">
        <v>89</v>
      </c>
      <c r="D125" s="186" t="s">
        <v>130</v>
      </c>
      <c r="E125" s="187" t="s">
        <v>138</v>
      </c>
      <c r="F125" s="188" t="s">
        <v>137</v>
      </c>
      <c r="G125" s="189" t="s">
        <v>133</v>
      </c>
      <c r="H125" s="190">
        <v>1</v>
      </c>
      <c r="I125" s="191"/>
      <c r="J125" s="192">
        <f>ROUND(I125*H125,2)</f>
        <v>0</v>
      </c>
      <c r="K125" s="188" t="s">
        <v>139</v>
      </c>
      <c r="L125" s="39"/>
      <c r="M125" s="193" t="s">
        <v>1</v>
      </c>
      <c r="N125" s="194" t="s">
        <v>44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134</v>
      </c>
      <c r="AT125" s="197" t="s">
        <v>130</v>
      </c>
      <c r="AU125" s="197" t="s">
        <v>89</v>
      </c>
      <c r="AY125" s="17" t="s">
        <v>127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87</v>
      </c>
      <c r="BK125" s="198">
        <f>ROUND(I125*H125,2)</f>
        <v>0</v>
      </c>
      <c r="BL125" s="17" t="s">
        <v>134</v>
      </c>
      <c r="BM125" s="197" t="s">
        <v>140</v>
      </c>
    </row>
    <row r="126" spans="1:65" s="12" customFormat="1" ht="22.9" customHeight="1">
      <c r="B126" s="170"/>
      <c r="C126" s="171"/>
      <c r="D126" s="172" t="s">
        <v>78</v>
      </c>
      <c r="E126" s="184" t="s">
        <v>141</v>
      </c>
      <c r="F126" s="184" t="s">
        <v>142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P127</f>
        <v>0</v>
      </c>
      <c r="Q126" s="178"/>
      <c r="R126" s="179">
        <f>R127</f>
        <v>0</v>
      </c>
      <c r="S126" s="178"/>
      <c r="T126" s="180">
        <f>T127</f>
        <v>0</v>
      </c>
      <c r="AR126" s="181" t="s">
        <v>126</v>
      </c>
      <c r="AT126" s="182" t="s">
        <v>78</v>
      </c>
      <c r="AU126" s="182" t="s">
        <v>87</v>
      </c>
      <c r="AY126" s="181" t="s">
        <v>127</v>
      </c>
      <c r="BK126" s="183">
        <f>BK127</f>
        <v>0</v>
      </c>
    </row>
    <row r="127" spans="1:65" s="2" customFormat="1" ht="16.5" customHeight="1">
      <c r="A127" s="34"/>
      <c r="B127" s="35"/>
      <c r="C127" s="186" t="s">
        <v>143</v>
      </c>
      <c r="D127" s="186" t="s">
        <v>130</v>
      </c>
      <c r="E127" s="187" t="s">
        <v>144</v>
      </c>
      <c r="F127" s="188" t="s">
        <v>145</v>
      </c>
      <c r="G127" s="189" t="s">
        <v>133</v>
      </c>
      <c r="H127" s="190">
        <v>1</v>
      </c>
      <c r="I127" s="191"/>
      <c r="J127" s="192">
        <f>ROUND(I127*H127,2)</f>
        <v>0</v>
      </c>
      <c r="K127" s="188" t="s">
        <v>139</v>
      </c>
      <c r="L127" s="39"/>
      <c r="M127" s="199" t="s">
        <v>1</v>
      </c>
      <c r="N127" s="200" t="s">
        <v>44</v>
      </c>
      <c r="O127" s="201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134</v>
      </c>
      <c r="AT127" s="197" t="s">
        <v>130</v>
      </c>
      <c r="AU127" s="197" t="s">
        <v>89</v>
      </c>
      <c r="AY127" s="17" t="s">
        <v>127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87</v>
      </c>
      <c r="BK127" s="198">
        <f>ROUND(I127*H127,2)</f>
        <v>0</v>
      </c>
      <c r="BL127" s="17" t="s">
        <v>134</v>
      </c>
      <c r="BM127" s="197" t="s">
        <v>146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BZhslwqedwpAzgANQndV3hO5r2a8CcNPz7/R8jO4qtG55pVn1q9AVX91V1YxaJAqNdubShRxn0yz6BY3jAm8bQ==" saltValue="S7atzMH2FPhix0ibacDdn7ujRqLJtNOWwwUfEMuKiijJVMYXj+OTZdzgdamZYsKF8POJm+pi68hpgsnic7CQBA==" spinCount="100000" sheet="1" objects="1" scenarios="1" formatColumns="0" formatRows="0" autoFilter="0"/>
  <autoFilter ref="C119:K127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2"/>
  <sheetViews>
    <sheetView showGridLines="0" view="pageBreakPreview" zoomScaleNormal="100" zoomScaleSheetLayoutView="100" workbookViewId="0">
      <selection activeCell="F53" sqref="F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5" style="1" customWidth="1"/>
    <col min="8" max="8" width="14" style="1" customWidth="1"/>
    <col min="9" max="9" width="15.83203125" style="1" customWidth="1"/>
    <col min="10" max="10" width="22.33203125" style="1" customWidth="1"/>
    <col min="11" max="11" width="19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2" t="str">
        <f>'Rekapitulace stavby'!K6</f>
        <v>ZŠ DĚDINA - navýšení kapacity kmenovou třídou v křídle B1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147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13" t="s">
        <v>23</v>
      </c>
      <c r="G12" s="34"/>
      <c r="H12" s="34"/>
      <c r="I12" s="112" t="s">
        <v>24</v>
      </c>
      <c r="J12" s="114" t="str">
        <f>'Rekapitulace stavby'!AN8</f>
        <v>29. 3. 2021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26</v>
      </c>
      <c r="E14" s="34"/>
      <c r="F14" s="34"/>
      <c r="G14" s="34"/>
      <c r="H14" s="34"/>
      <c r="I14" s="112" t="s">
        <v>27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28</v>
      </c>
      <c r="F15" s="34"/>
      <c r="G15" s="34"/>
      <c r="H15" s="34"/>
      <c r="I15" s="112" t="s">
        <v>29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27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33</v>
      </c>
      <c r="F21" s="34"/>
      <c r="G21" s="34"/>
      <c r="H21" s="34"/>
      <c r="I21" s="112" t="s">
        <v>29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27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29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8" t="s">
        <v>1</v>
      </c>
      <c r="F27" s="308"/>
      <c r="G27" s="308"/>
      <c r="H27" s="30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ROUND((SUM(BE122:BE171)),  2)</f>
        <v>0</v>
      </c>
      <c r="G33" s="34"/>
      <c r="H33" s="34"/>
      <c r="I33" s="124">
        <v>0.21</v>
      </c>
      <c r="J33" s="123">
        <f>ROUND(((SUM(BE122:BE171))*I33),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ROUND((SUM(BF122:BF171)),  2)</f>
        <v>0</v>
      </c>
      <c r="G34" s="34"/>
      <c r="H34" s="34"/>
      <c r="I34" s="124">
        <v>0.15</v>
      </c>
      <c r="J34" s="123">
        <f>ROUND(((SUM(BF122:BF171))*I34),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ROUND((SUM(BG122:BG171)),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ROUND((SUM(BH122:BH171)),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ROUND((SUM(BI122:BI171)),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ZŠ DĚDINA - navýšení kapacity kmenovou třídou v křídle B1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8" t="str">
        <f>E9</f>
        <v>02 - BOURACÍ PRÁCE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Žukovského 6/580, Praha 6 - Liboc</v>
      </c>
      <c r="G89" s="36"/>
      <c r="H89" s="36"/>
      <c r="I89" s="29" t="s">
        <v>24</v>
      </c>
      <c r="J89" s="66" t="str">
        <f>IF(J12="","",J12)</f>
        <v>29. 3. 2021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26</v>
      </c>
      <c r="D91" s="36"/>
      <c r="E91" s="36"/>
      <c r="F91" s="27" t="str">
        <f>E15</f>
        <v>Městská část Praha 6</v>
      </c>
      <c r="G91" s="36"/>
      <c r="H91" s="36"/>
      <c r="I91" s="29" t="s">
        <v>32</v>
      </c>
      <c r="J91" s="32" t="str">
        <f>E21</f>
        <v>QUADRA PROJECT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Vladimír Mrázek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148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149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150</v>
      </c>
      <c r="E99" s="156"/>
      <c r="F99" s="156"/>
      <c r="G99" s="156"/>
      <c r="H99" s="156"/>
      <c r="I99" s="156"/>
      <c r="J99" s="157">
        <f>J145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151</v>
      </c>
      <c r="E100" s="150"/>
      <c r="F100" s="150"/>
      <c r="G100" s="150"/>
      <c r="H100" s="150"/>
      <c r="I100" s="150"/>
      <c r="J100" s="151">
        <f>J151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152</v>
      </c>
      <c r="E101" s="156"/>
      <c r="F101" s="156"/>
      <c r="G101" s="156"/>
      <c r="H101" s="156"/>
      <c r="I101" s="156"/>
      <c r="J101" s="157">
        <f>J152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153</v>
      </c>
      <c r="E102" s="156"/>
      <c r="F102" s="156"/>
      <c r="G102" s="156"/>
      <c r="H102" s="156"/>
      <c r="I102" s="156"/>
      <c r="J102" s="157">
        <f>J163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111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0" t="str">
        <f>E7</f>
        <v>ZŠ DĚDINA - navýšení kapacity kmenovou třídou v křídle B1</v>
      </c>
      <c r="F112" s="301"/>
      <c r="G112" s="301"/>
      <c r="H112" s="30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100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88" t="str">
        <f>E9</f>
        <v>02 - BOURACÍ PRÁCE</v>
      </c>
      <c r="F114" s="299"/>
      <c r="G114" s="299"/>
      <c r="H114" s="299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22</v>
      </c>
      <c r="D116" s="36"/>
      <c r="E116" s="36"/>
      <c r="F116" s="27" t="str">
        <f>F12</f>
        <v>Žukovského 6/580, Praha 6 - Liboc</v>
      </c>
      <c r="G116" s="36"/>
      <c r="H116" s="36"/>
      <c r="I116" s="29" t="s">
        <v>24</v>
      </c>
      <c r="J116" s="66" t="str">
        <f>IF(J12="","",J12)</f>
        <v>29. 3. 2021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26</v>
      </c>
      <c r="D118" s="36"/>
      <c r="E118" s="36"/>
      <c r="F118" s="27" t="str">
        <f>E15</f>
        <v>Městská část Praha 6</v>
      </c>
      <c r="G118" s="36"/>
      <c r="H118" s="36"/>
      <c r="I118" s="29" t="s">
        <v>32</v>
      </c>
      <c r="J118" s="32" t="str">
        <f>E21</f>
        <v>QUADRA PROJECT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9" t="s">
        <v>30</v>
      </c>
      <c r="D119" s="36"/>
      <c r="E119" s="36"/>
      <c r="F119" s="27" t="str">
        <f>IF(E18="","",E18)</f>
        <v>Vyplň údaj</v>
      </c>
      <c r="G119" s="36"/>
      <c r="H119" s="36"/>
      <c r="I119" s="29" t="s">
        <v>35</v>
      </c>
      <c r="J119" s="32" t="str">
        <f>E24</f>
        <v>Vladimír Mrázek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112</v>
      </c>
      <c r="D121" s="162" t="s">
        <v>64</v>
      </c>
      <c r="E121" s="162" t="s">
        <v>60</v>
      </c>
      <c r="F121" s="162" t="s">
        <v>61</v>
      </c>
      <c r="G121" s="162" t="s">
        <v>113</v>
      </c>
      <c r="H121" s="162" t="s">
        <v>114</v>
      </c>
      <c r="I121" s="162" t="s">
        <v>115</v>
      </c>
      <c r="J121" s="162" t="s">
        <v>104</v>
      </c>
      <c r="K121" s="163" t="s">
        <v>116</v>
      </c>
      <c r="L121" s="164"/>
      <c r="M121" s="75" t="s">
        <v>1</v>
      </c>
      <c r="N121" s="76" t="s">
        <v>43</v>
      </c>
      <c r="O121" s="76" t="s">
        <v>117</v>
      </c>
      <c r="P121" s="76" t="s">
        <v>118</v>
      </c>
      <c r="Q121" s="76" t="s">
        <v>119</v>
      </c>
      <c r="R121" s="76" t="s">
        <v>120</v>
      </c>
      <c r="S121" s="76" t="s">
        <v>121</v>
      </c>
      <c r="T121" s="77" t="s">
        <v>122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123</v>
      </c>
      <c r="D122" s="36"/>
      <c r="E122" s="36"/>
      <c r="F122" s="36"/>
      <c r="G122" s="36"/>
      <c r="H122" s="36"/>
      <c r="I122" s="36"/>
      <c r="J122" s="165">
        <f>BK122</f>
        <v>0</v>
      </c>
      <c r="K122" s="36"/>
      <c r="L122" s="39"/>
      <c r="M122" s="78"/>
      <c r="N122" s="166"/>
      <c r="O122" s="79"/>
      <c r="P122" s="167">
        <f>P123+P151</f>
        <v>0</v>
      </c>
      <c r="Q122" s="79"/>
      <c r="R122" s="167">
        <f>R123+R151</f>
        <v>0.206426</v>
      </c>
      <c r="S122" s="79"/>
      <c r="T122" s="168">
        <f>T123+T151</f>
        <v>2.4546771000000001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78</v>
      </c>
      <c r="AU122" s="17" t="s">
        <v>106</v>
      </c>
      <c r="BK122" s="169">
        <f>BK123+BK151</f>
        <v>0</v>
      </c>
    </row>
    <row r="123" spans="1:65" s="12" customFormat="1" ht="25.9" customHeight="1">
      <c r="B123" s="170"/>
      <c r="C123" s="171"/>
      <c r="D123" s="172" t="s">
        <v>78</v>
      </c>
      <c r="E123" s="173" t="s">
        <v>154</v>
      </c>
      <c r="F123" s="173" t="s">
        <v>155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P124+P145</f>
        <v>0</v>
      </c>
      <c r="Q123" s="178"/>
      <c r="R123" s="179">
        <f>R124+R145</f>
        <v>1.6000000000000003E-5</v>
      </c>
      <c r="S123" s="178"/>
      <c r="T123" s="180">
        <f>T124+T145</f>
        <v>2.2100400000000002</v>
      </c>
      <c r="AR123" s="181" t="s">
        <v>87</v>
      </c>
      <c r="AT123" s="182" t="s">
        <v>78</v>
      </c>
      <c r="AU123" s="182" t="s">
        <v>79</v>
      </c>
      <c r="AY123" s="181" t="s">
        <v>127</v>
      </c>
      <c r="BK123" s="183">
        <f>BK124+BK145</f>
        <v>0</v>
      </c>
    </row>
    <row r="124" spans="1:65" s="12" customFormat="1" ht="22.9" customHeight="1">
      <c r="B124" s="170"/>
      <c r="C124" s="171"/>
      <c r="D124" s="172" t="s">
        <v>78</v>
      </c>
      <c r="E124" s="184" t="s">
        <v>156</v>
      </c>
      <c r="F124" s="184" t="s">
        <v>157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SUM(P125:P144)</f>
        <v>0</v>
      </c>
      <c r="Q124" s="178"/>
      <c r="R124" s="179">
        <f>SUM(R125:R144)</f>
        <v>1.6000000000000003E-5</v>
      </c>
      <c r="S124" s="178"/>
      <c r="T124" s="180">
        <f>SUM(T125:T144)</f>
        <v>2.2100400000000002</v>
      </c>
      <c r="AR124" s="181" t="s">
        <v>87</v>
      </c>
      <c r="AT124" s="182" t="s">
        <v>78</v>
      </c>
      <c r="AU124" s="182" t="s">
        <v>87</v>
      </c>
      <c r="AY124" s="181" t="s">
        <v>127</v>
      </c>
      <c r="BK124" s="183">
        <f>SUM(BK125:BK144)</f>
        <v>0</v>
      </c>
    </row>
    <row r="125" spans="1:65" s="2" customFormat="1" ht="16.5" customHeight="1">
      <c r="A125" s="34"/>
      <c r="B125" s="35"/>
      <c r="C125" s="186" t="s">
        <v>87</v>
      </c>
      <c r="D125" s="186" t="s">
        <v>130</v>
      </c>
      <c r="E125" s="187" t="s">
        <v>158</v>
      </c>
      <c r="F125" s="188" t="s">
        <v>159</v>
      </c>
      <c r="G125" s="189" t="s">
        <v>133</v>
      </c>
      <c r="H125" s="190">
        <v>1</v>
      </c>
      <c r="I125" s="191"/>
      <c r="J125" s="192">
        <f>ROUND(I125*H125,2)</f>
        <v>0</v>
      </c>
      <c r="K125" s="188" t="s">
        <v>1</v>
      </c>
      <c r="L125" s="39"/>
      <c r="M125" s="193" t="s">
        <v>1</v>
      </c>
      <c r="N125" s="194" t="s">
        <v>44</v>
      </c>
      <c r="O125" s="7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160</v>
      </c>
      <c r="AT125" s="197" t="s">
        <v>130</v>
      </c>
      <c r="AU125" s="197" t="s">
        <v>89</v>
      </c>
      <c r="AY125" s="17" t="s">
        <v>127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7" t="s">
        <v>87</v>
      </c>
      <c r="BK125" s="198">
        <f>ROUND(I125*H125,2)</f>
        <v>0</v>
      </c>
      <c r="BL125" s="17" t="s">
        <v>160</v>
      </c>
      <c r="BM125" s="197" t="s">
        <v>161</v>
      </c>
    </row>
    <row r="126" spans="1:65" s="2" customFormat="1" ht="16.5" customHeight="1">
      <c r="A126" s="34"/>
      <c r="B126" s="35"/>
      <c r="C126" s="186" t="s">
        <v>89</v>
      </c>
      <c r="D126" s="186" t="s">
        <v>130</v>
      </c>
      <c r="E126" s="187" t="s">
        <v>162</v>
      </c>
      <c r="F126" s="188" t="s">
        <v>163</v>
      </c>
      <c r="G126" s="189" t="s">
        <v>164</v>
      </c>
      <c r="H126" s="190">
        <v>12.32</v>
      </c>
      <c r="I126" s="191"/>
      <c r="J126" s="192">
        <f>ROUND(I126*H126,2)</f>
        <v>0</v>
      </c>
      <c r="K126" s="188" t="s">
        <v>139</v>
      </c>
      <c r="L126" s="39"/>
      <c r="M126" s="193" t="s">
        <v>1</v>
      </c>
      <c r="N126" s="194" t="s">
        <v>44</v>
      </c>
      <c r="O126" s="71"/>
      <c r="P126" s="195">
        <f>O126*H126</f>
        <v>0</v>
      </c>
      <c r="Q126" s="195">
        <v>0</v>
      </c>
      <c r="R126" s="195">
        <f>Q126*H126</f>
        <v>0</v>
      </c>
      <c r="S126" s="195">
        <v>0.11700000000000001</v>
      </c>
      <c r="T126" s="196">
        <f>S126*H126</f>
        <v>1.4414400000000001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160</v>
      </c>
      <c r="AT126" s="197" t="s">
        <v>130</v>
      </c>
      <c r="AU126" s="197" t="s">
        <v>89</v>
      </c>
      <c r="AY126" s="17" t="s">
        <v>127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7" t="s">
        <v>87</v>
      </c>
      <c r="BK126" s="198">
        <f>ROUND(I126*H126,2)</f>
        <v>0</v>
      </c>
      <c r="BL126" s="17" t="s">
        <v>160</v>
      </c>
      <c r="BM126" s="197" t="s">
        <v>165</v>
      </c>
    </row>
    <row r="127" spans="1:65" s="13" customFormat="1">
      <c r="B127" s="204"/>
      <c r="C127" s="205"/>
      <c r="D127" s="206" t="s">
        <v>166</v>
      </c>
      <c r="E127" s="207" t="s">
        <v>1</v>
      </c>
      <c r="F127" s="208" t="s">
        <v>167</v>
      </c>
      <c r="G127" s="205"/>
      <c r="H127" s="209">
        <v>12.32</v>
      </c>
      <c r="I127" s="210"/>
      <c r="J127" s="205"/>
      <c r="K127" s="205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166</v>
      </c>
      <c r="AU127" s="215" t="s">
        <v>89</v>
      </c>
      <c r="AV127" s="13" t="s">
        <v>89</v>
      </c>
      <c r="AW127" s="13" t="s">
        <v>34</v>
      </c>
      <c r="AX127" s="13" t="s">
        <v>87</v>
      </c>
      <c r="AY127" s="215" t="s">
        <v>127</v>
      </c>
    </row>
    <row r="128" spans="1:65" s="2" customFormat="1" ht="16.5" customHeight="1">
      <c r="A128" s="34"/>
      <c r="B128" s="35"/>
      <c r="C128" s="186" t="s">
        <v>143</v>
      </c>
      <c r="D128" s="186" t="s">
        <v>130</v>
      </c>
      <c r="E128" s="187" t="s">
        <v>168</v>
      </c>
      <c r="F128" s="188" t="s">
        <v>169</v>
      </c>
      <c r="G128" s="189" t="s">
        <v>170</v>
      </c>
      <c r="H128" s="190">
        <v>2</v>
      </c>
      <c r="I128" s="191"/>
      <c r="J128" s="192">
        <f>ROUND(I128*H128,2)</f>
        <v>0</v>
      </c>
      <c r="K128" s="188" t="s">
        <v>1</v>
      </c>
      <c r="L128" s="39"/>
      <c r="M128" s="193" t="s">
        <v>1</v>
      </c>
      <c r="N128" s="194" t="s">
        <v>44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0.27500000000000002</v>
      </c>
      <c r="T128" s="196">
        <f>S128*H128</f>
        <v>0.55000000000000004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160</v>
      </c>
      <c r="AT128" s="197" t="s">
        <v>130</v>
      </c>
      <c r="AU128" s="197" t="s">
        <v>89</v>
      </c>
      <c r="AY128" s="17" t="s">
        <v>127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87</v>
      </c>
      <c r="BK128" s="198">
        <f>ROUND(I128*H128,2)</f>
        <v>0</v>
      </c>
      <c r="BL128" s="17" t="s">
        <v>160</v>
      </c>
      <c r="BM128" s="197" t="s">
        <v>171</v>
      </c>
    </row>
    <row r="129" spans="1:65" s="2" customFormat="1" ht="16.5" customHeight="1">
      <c r="A129" s="34"/>
      <c r="B129" s="35"/>
      <c r="C129" s="186" t="s">
        <v>160</v>
      </c>
      <c r="D129" s="186" t="s">
        <v>130</v>
      </c>
      <c r="E129" s="187" t="s">
        <v>172</v>
      </c>
      <c r="F129" s="188" t="s">
        <v>173</v>
      </c>
      <c r="G129" s="189" t="s">
        <v>174</v>
      </c>
      <c r="H129" s="190">
        <v>1</v>
      </c>
      <c r="I129" s="191"/>
      <c r="J129" s="192">
        <f>ROUND(I129*H129,2)</f>
        <v>0</v>
      </c>
      <c r="K129" s="188" t="s">
        <v>139</v>
      </c>
      <c r="L129" s="39"/>
      <c r="M129" s="193" t="s">
        <v>1</v>
      </c>
      <c r="N129" s="194" t="s">
        <v>44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2.5000000000000001E-2</v>
      </c>
      <c r="T129" s="196">
        <f>S129*H129</f>
        <v>2.5000000000000001E-2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160</v>
      </c>
      <c r="AT129" s="197" t="s">
        <v>130</v>
      </c>
      <c r="AU129" s="197" t="s">
        <v>89</v>
      </c>
      <c r="AY129" s="17" t="s">
        <v>127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87</v>
      </c>
      <c r="BK129" s="198">
        <f>ROUND(I129*H129,2)</f>
        <v>0</v>
      </c>
      <c r="BL129" s="17" t="s">
        <v>160</v>
      </c>
      <c r="BM129" s="197" t="s">
        <v>175</v>
      </c>
    </row>
    <row r="130" spans="1:65" s="2" customFormat="1" ht="16.5" customHeight="1">
      <c r="A130" s="34"/>
      <c r="B130" s="35"/>
      <c r="C130" s="186" t="s">
        <v>126</v>
      </c>
      <c r="D130" s="186" t="s">
        <v>130</v>
      </c>
      <c r="E130" s="187" t="s">
        <v>176</v>
      </c>
      <c r="F130" s="188" t="s">
        <v>177</v>
      </c>
      <c r="G130" s="189" t="s">
        <v>170</v>
      </c>
      <c r="H130" s="190">
        <v>11.1</v>
      </c>
      <c r="I130" s="191"/>
      <c r="J130" s="192">
        <f>ROUND(I130*H130,2)</f>
        <v>0</v>
      </c>
      <c r="K130" s="188" t="s">
        <v>139</v>
      </c>
      <c r="L130" s="39"/>
      <c r="M130" s="193" t="s">
        <v>1</v>
      </c>
      <c r="N130" s="194" t="s">
        <v>44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2E-3</v>
      </c>
      <c r="T130" s="196">
        <f>S130*H130</f>
        <v>2.2200000000000001E-2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160</v>
      </c>
      <c r="AT130" s="197" t="s">
        <v>130</v>
      </c>
      <c r="AU130" s="197" t="s">
        <v>89</v>
      </c>
      <c r="AY130" s="17" t="s">
        <v>127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87</v>
      </c>
      <c r="BK130" s="198">
        <f>ROUND(I130*H130,2)</f>
        <v>0</v>
      </c>
      <c r="BL130" s="17" t="s">
        <v>160</v>
      </c>
      <c r="BM130" s="197" t="s">
        <v>178</v>
      </c>
    </row>
    <row r="131" spans="1:65" s="13" customFormat="1">
      <c r="B131" s="204"/>
      <c r="C131" s="205"/>
      <c r="D131" s="206" t="s">
        <v>166</v>
      </c>
      <c r="E131" s="207" t="s">
        <v>1</v>
      </c>
      <c r="F131" s="208" t="s">
        <v>179</v>
      </c>
      <c r="G131" s="205"/>
      <c r="H131" s="209">
        <v>11.1</v>
      </c>
      <c r="I131" s="210"/>
      <c r="J131" s="205"/>
      <c r="K131" s="205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166</v>
      </c>
      <c r="AU131" s="215" t="s">
        <v>89</v>
      </c>
      <c r="AV131" s="13" t="s">
        <v>89</v>
      </c>
      <c r="AW131" s="13" t="s">
        <v>34</v>
      </c>
      <c r="AX131" s="13" t="s">
        <v>87</v>
      </c>
      <c r="AY131" s="215" t="s">
        <v>127</v>
      </c>
    </row>
    <row r="132" spans="1:65" s="2" customFormat="1" ht="16.5" customHeight="1">
      <c r="A132" s="34"/>
      <c r="B132" s="35"/>
      <c r="C132" s="186" t="s">
        <v>180</v>
      </c>
      <c r="D132" s="186" t="s">
        <v>130</v>
      </c>
      <c r="E132" s="187" t="s">
        <v>181</v>
      </c>
      <c r="F132" s="188" t="s">
        <v>182</v>
      </c>
      <c r="G132" s="189" t="s">
        <v>170</v>
      </c>
      <c r="H132" s="190">
        <v>0.8</v>
      </c>
      <c r="I132" s="191"/>
      <c r="J132" s="192">
        <f>ROUND(I132*H132,2)</f>
        <v>0</v>
      </c>
      <c r="K132" s="188" t="s">
        <v>139</v>
      </c>
      <c r="L132" s="39"/>
      <c r="M132" s="193" t="s">
        <v>1</v>
      </c>
      <c r="N132" s="194" t="s">
        <v>44</v>
      </c>
      <c r="O132" s="71"/>
      <c r="P132" s="195">
        <f>O132*H132</f>
        <v>0</v>
      </c>
      <c r="Q132" s="195">
        <v>2.0000000000000002E-5</v>
      </c>
      <c r="R132" s="195">
        <f>Q132*H132</f>
        <v>1.6000000000000003E-5</v>
      </c>
      <c r="S132" s="195">
        <v>1E-3</v>
      </c>
      <c r="T132" s="196">
        <f>S132*H132</f>
        <v>8.0000000000000004E-4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160</v>
      </c>
      <c r="AT132" s="197" t="s">
        <v>130</v>
      </c>
      <c r="AU132" s="197" t="s">
        <v>89</v>
      </c>
      <c r="AY132" s="17" t="s">
        <v>127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87</v>
      </c>
      <c r="BK132" s="198">
        <f>ROUND(I132*H132,2)</f>
        <v>0</v>
      </c>
      <c r="BL132" s="17" t="s">
        <v>160</v>
      </c>
      <c r="BM132" s="197" t="s">
        <v>183</v>
      </c>
    </row>
    <row r="133" spans="1:65" s="13" customFormat="1">
      <c r="B133" s="204"/>
      <c r="C133" s="205"/>
      <c r="D133" s="206" t="s">
        <v>166</v>
      </c>
      <c r="E133" s="207" t="s">
        <v>1</v>
      </c>
      <c r="F133" s="208" t="s">
        <v>184</v>
      </c>
      <c r="G133" s="205"/>
      <c r="H133" s="209">
        <v>0.8</v>
      </c>
      <c r="I133" s="210"/>
      <c r="J133" s="205"/>
      <c r="K133" s="205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166</v>
      </c>
      <c r="AU133" s="215" t="s">
        <v>89</v>
      </c>
      <c r="AV133" s="13" t="s">
        <v>89</v>
      </c>
      <c r="AW133" s="13" t="s">
        <v>34</v>
      </c>
      <c r="AX133" s="13" t="s">
        <v>87</v>
      </c>
      <c r="AY133" s="215" t="s">
        <v>127</v>
      </c>
    </row>
    <row r="134" spans="1:65" s="2" customFormat="1" ht="16.5" customHeight="1">
      <c r="A134" s="34"/>
      <c r="B134" s="35"/>
      <c r="C134" s="186" t="s">
        <v>185</v>
      </c>
      <c r="D134" s="186" t="s">
        <v>130</v>
      </c>
      <c r="E134" s="187" t="s">
        <v>186</v>
      </c>
      <c r="F134" s="188" t="s">
        <v>187</v>
      </c>
      <c r="G134" s="189" t="s">
        <v>164</v>
      </c>
      <c r="H134" s="190">
        <v>0.45</v>
      </c>
      <c r="I134" s="191"/>
      <c r="J134" s="192">
        <f>ROUND(I134*H134,2)</f>
        <v>0</v>
      </c>
      <c r="K134" s="188" t="s">
        <v>139</v>
      </c>
      <c r="L134" s="39"/>
      <c r="M134" s="193" t="s">
        <v>1</v>
      </c>
      <c r="N134" s="194" t="s">
        <v>44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6.8000000000000005E-2</v>
      </c>
      <c r="T134" s="196">
        <f>S134*H134</f>
        <v>3.0600000000000002E-2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160</v>
      </c>
      <c r="AT134" s="197" t="s">
        <v>130</v>
      </c>
      <c r="AU134" s="197" t="s">
        <v>89</v>
      </c>
      <c r="AY134" s="17" t="s">
        <v>127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87</v>
      </c>
      <c r="BK134" s="198">
        <f>ROUND(I134*H134,2)</f>
        <v>0</v>
      </c>
      <c r="BL134" s="17" t="s">
        <v>160</v>
      </c>
      <c r="BM134" s="197" t="s">
        <v>188</v>
      </c>
    </row>
    <row r="135" spans="1:65" s="13" customFormat="1">
      <c r="B135" s="204"/>
      <c r="C135" s="205"/>
      <c r="D135" s="206" t="s">
        <v>166</v>
      </c>
      <c r="E135" s="207" t="s">
        <v>1</v>
      </c>
      <c r="F135" s="208" t="s">
        <v>189</v>
      </c>
      <c r="G135" s="205"/>
      <c r="H135" s="209">
        <v>0.45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166</v>
      </c>
      <c r="AU135" s="215" t="s">
        <v>89</v>
      </c>
      <c r="AV135" s="13" t="s">
        <v>89</v>
      </c>
      <c r="AW135" s="13" t="s">
        <v>34</v>
      </c>
      <c r="AX135" s="13" t="s">
        <v>87</v>
      </c>
      <c r="AY135" s="215" t="s">
        <v>127</v>
      </c>
    </row>
    <row r="136" spans="1:65" s="2" customFormat="1" ht="16.5" customHeight="1">
      <c r="A136" s="34"/>
      <c r="B136" s="35"/>
      <c r="C136" s="186" t="s">
        <v>190</v>
      </c>
      <c r="D136" s="186" t="s">
        <v>130</v>
      </c>
      <c r="E136" s="187" t="s">
        <v>191</v>
      </c>
      <c r="F136" s="188" t="s">
        <v>192</v>
      </c>
      <c r="G136" s="189" t="s">
        <v>174</v>
      </c>
      <c r="H136" s="190">
        <v>2</v>
      </c>
      <c r="I136" s="191"/>
      <c r="J136" s="192">
        <f t="shared" ref="J136:J144" si="0">ROUND(I136*H136,2)</f>
        <v>0</v>
      </c>
      <c r="K136" s="188" t="s">
        <v>1</v>
      </c>
      <c r="L136" s="39"/>
      <c r="M136" s="193" t="s">
        <v>1</v>
      </c>
      <c r="N136" s="194" t="s">
        <v>44</v>
      </c>
      <c r="O136" s="71"/>
      <c r="P136" s="195">
        <f t="shared" ref="P136:P144" si="1">O136*H136</f>
        <v>0</v>
      </c>
      <c r="Q136" s="195">
        <v>0</v>
      </c>
      <c r="R136" s="195">
        <f t="shared" ref="R136:R144" si="2">Q136*H136</f>
        <v>0</v>
      </c>
      <c r="S136" s="195">
        <v>0.04</v>
      </c>
      <c r="T136" s="196">
        <f t="shared" ref="T136:T144" si="3">S136*H136</f>
        <v>0.08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160</v>
      </c>
      <c r="AT136" s="197" t="s">
        <v>130</v>
      </c>
      <c r="AU136" s="197" t="s">
        <v>89</v>
      </c>
      <c r="AY136" s="17" t="s">
        <v>127</v>
      </c>
      <c r="BE136" s="198">
        <f t="shared" ref="BE136:BE144" si="4">IF(N136="základní",J136,0)</f>
        <v>0</v>
      </c>
      <c r="BF136" s="198">
        <f t="shared" ref="BF136:BF144" si="5">IF(N136="snížená",J136,0)</f>
        <v>0</v>
      </c>
      <c r="BG136" s="198">
        <f t="shared" ref="BG136:BG144" si="6">IF(N136="zákl. přenesená",J136,0)</f>
        <v>0</v>
      </c>
      <c r="BH136" s="198">
        <f t="shared" ref="BH136:BH144" si="7">IF(N136="sníž. přenesená",J136,0)</f>
        <v>0</v>
      </c>
      <c r="BI136" s="198">
        <f t="shared" ref="BI136:BI144" si="8">IF(N136="nulová",J136,0)</f>
        <v>0</v>
      </c>
      <c r="BJ136" s="17" t="s">
        <v>87</v>
      </c>
      <c r="BK136" s="198">
        <f t="shared" ref="BK136:BK144" si="9">ROUND(I136*H136,2)</f>
        <v>0</v>
      </c>
      <c r="BL136" s="17" t="s">
        <v>160</v>
      </c>
      <c r="BM136" s="197" t="s">
        <v>193</v>
      </c>
    </row>
    <row r="137" spans="1:65" s="2" customFormat="1" ht="16.5" customHeight="1">
      <c r="A137" s="34"/>
      <c r="B137" s="35"/>
      <c r="C137" s="186" t="s">
        <v>156</v>
      </c>
      <c r="D137" s="186" t="s">
        <v>130</v>
      </c>
      <c r="E137" s="187" t="s">
        <v>194</v>
      </c>
      <c r="F137" s="188" t="s">
        <v>195</v>
      </c>
      <c r="G137" s="189" t="s">
        <v>174</v>
      </c>
      <c r="H137" s="190">
        <v>2</v>
      </c>
      <c r="I137" s="191"/>
      <c r="J137" s="192">
        <f t="shared" si="0"/>
        <v>0</v>
      </c>
      <c r="K137" s="188" t="s">
        <v>1</v>
      </c>
      <c r="L137" s="39"/>
      <c r="M137" s="193" t="s">
        <v>1</v>
      </c>
      <c r="N137" s="194" t="s">
        <v>44</v>
      </c>
      <c r="O137" s="71"/>
      <c r="P137" s="195">
        <f t="shared" si="1"/>
        <v>0</v>
      </c>
      <c r="Q137" s="195">
        <v>0</v>
      </c>
      <c r="R137" s="195">
        <f t="shared" si="2"/>
        <v>0</v>
      </c>
      <c r="S137" s="195">
        <v>5.0000000000000001E-3</v>
      </c>
      <c r="T137" s="196">
        <f t="shared" si="3"/>
        <v>0.01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160</v>
      </c>
      <c r="AT137" s="197" t="s">
        <v>130</v>
      </c>
      <c r="AU137" s="197" t="s">
        <v>89</v>
      </c>
      <c r="AY137" s="17" t="s">
        <v>127</v>
      </c>
      <c r="BE137" s="198">
        <f t="shared" si="4"/>
        <v>0</v>
      </c>
      <c r="BF137" s="198">
        <f t="shared" si="5"/>
        <v>0</v>
      </c>
      <c r="BG137" s="198">
        <f t="shared" si="6"/>
        <v>0</v>
      </c>
      <c r="BH137" s="198">
        <f t="shared" si="7"/>
        <v>0</v>
      </c>
      <c r="BI137" s="198">
        <f t="shared" si="8"/>
        <v>0</v>
      </c>
      <c r="BJ137" s="17" t="s">
        <v>87</v>
      </c>
      <c r="BK137" s="198">
        <f t="shared" si="9"/>
        <v>0</v>
      </c>
      <c r="BL137" s="17" t="s">
        <v>160</v>
      </c>
      <c r="BM137" s="197" t="s">
        <v>196</v>
      </c>
    </row>
    <row r="138" spans="1:65" s="2" customFormat="1" ht="16.5" customHeight="1">
      <c r="A138" s="34"/>
      <c r="B138" s="35"/>
      <c r="C138" s="186" t="s">
        <v>197</v>
      </c>
      <c r="D138" s="186" t="s">
        <v>130</v>
      </c>
      <c r="E138" s="187" t="s">
        <v>198</v>
      </c>
      <c r="F138" s="188" t="s">
        <v>199</v>
      </c>
      <c r="G138" s="189" t="s">
        <v>174</v>
      </c>
      <c r="H138" s="190">
        <v>1</v>
      </c>
      <c r="I138" s="191"/>
      <c r="J138" s="192">
        <f t="shared" si="0"/>
        <v>0</v>
      </c>
      <c r="K138" s="188" t="s">
        <v>1</v>
      </c>
      <c r="L138" s="39"/>
      <c r="M138" s="193" t="s">
        <v>1</v>
      </c>
      <c r="N138" s="194" t="s">
        <v>44</v>
      </c>
      <c r="O138" s="71"/>
      <c r="P138" s="195">
        <f t="shared" si="1"/>
        <v>0</v>
      </c>
      <c r="Q138" s="195">
        <v>0</v>
      </c>
      <c r="R138" s="195">
        <f t="shared" si="2"/>
        <v>0</v>
      </c>
      <c r="S138" s="195">
        <v>0.04</v>
      </c>
      <c r="T138" s="196">
        <f t="shared" si="3"/>
        <v>0.04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160</v>
      </c>
      <c r="AT138" s="197" t="s">
        <v>130</v>
      </c>
      <c r="AU138" s="197" t="s">
        <v>89</v>
      </c>
      <c r="AY138" s="17" t="s">
        <v>127</v>
      </c>
      <c r="BE138" s="198">
        <f t="shared" si="4"/>
        <v>0</v>
      </c>
      <c r="BF138" s="198">
        <f t="shared" si="5"/>
        <v>0</v>
      </c>
      <c r="BG138" s="198">
        <f t="shared" si="6"/>
        <v>0</v>
      </c>
      <c r="BH138" s="198">
        <f t="shared" si="7"/>
        <v>0</v>
      </c>
      <c r="BI138" s="198">
        <f t="shared" si="8"/>
        <v>0</v>
      </c>
      <c r="BJ138" s="17" t="s">
        <v>87</v>
      </c>
      <c r="BK138" s="198">
        <f t="shared" si="9"/>
        <v>0</v>
      </c>
      <c r="BL138" s="17" t="s">
        <v>160</v>
      </c>
      <c r="BM138" s="197" t="s">
        <v>200</v>
      </c>
    </row>
    <row r="139" spans="1:65" s="2" customFormat="1" ht="16.5" customHeight="1">
      <c r="A139" s="34"/>
      <c r="B139" s="35"/>
      <c r="C139" s="186" t="s">
        <v>201</v>
      </c>
      <c r="D139" s="186" t="s">
        <v>130</v>
      </c>
      <c r="E139" s="187" t="s">
        <v>202</v>
      </c>
      <c r="F139" s="188" t="s">
        <v>203</v>
      </c>
      <c r="G139" s="189" t="s">
        <v>174</v>
      </c>
      <c r="H139" s="190">
        <v>1</v>
      </c>
      <c r="I139" s="191"/>
      <c r="J139" s="192">
        <f t="shared" si="0"/>
        <v>0</v>
      </c>
      <c r="K139" s="188" t="s">
        <v>1</v>
      </c>
      <c r="L139" s="39"/>
      <c r="M139" s="193" t="s">
        <v>1</v>
      </c>
      <c r="N139" s="194" t="s">
        <v>44</v>
      </c>
      <c r="O139" s="71"/>
      <c r="P139" s="195">
        <f t="shared" si="1"/>
        <v>0</v>
      </c>
      <c r="Q139" s="195">
        <v>0</v>
      </c>
      <c r="R139" s="195">
        <f t="shared" si="2"/>
        <v>0</v>
      </c>
      <c r="S139" s="195">
        <v>0.01</v>
      </c>
      <c r="T139" s="196">
        <f t="shared" si="3"/>
        <v>0.01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160</v>
      </c>
      <c r="AT139" s="197" t="s">
        <v>130</v>
      </c>
      <c r="AU139" s="197" t="s">
        <v>89</v>
      </c>
      <c r="AY139" s="17" t="s">
        <v>127</v>
      </c>
      <c r="BE139" s="198">
        <f t="shared" si="4"/>
        <v>0</v>
      </c>
      <c r="BF139" s="198">
        <f t="shared" si="5"/>
        <v>0</v>
      </c>
      <c r="BG139" s="198">
        <f t="shared" si="6"/>
        <v>0</v>
      </c>
      <c r="BH139" s="198">
        <f t="shared" si="7"/>
        <v>0</v>
      </c>
      <c r="BI139" s="198">
        <f t="shared" si="8"/>
        <v>0</v>
      </c>
      <c r="BJ139" s="17" t="s">
        <v>87</v>
      </c>
      <c r="BK139" s="198">
        <f t="shared" si="9"/>
        <v>0</v>
      </c>
      <c r="BL139" s="17" t="s">
        <v>160</v>
      </c>
      <c r="BM139" s="197" t="s">
        <v>204</v>
      </c>
    </row>
    <row r="140" spans="1:65" s="2" customFormat="1" ht="16.5" customHeight="1">
      <c r="A140" s="34"/>
      <c r="B140" s="35"/>
      <c r="C140" s="186" t="s">
        <v>205</v>
      </c>
      <c r="D140" s="186" t="s">
        <v>130</v>
      </c>
      <c r="E140" s="187" t="s">
        <v>206</v>
      </c>
      <c r="F140" s="188" t="s">
        <v>207</v>
      </c>
      <c r="G140" s="189" t="s">
        <v>174</v>
      </c>
      <c r="H140" s="190">
        <v>12</v>
      </c>
      <c r="I140" s="191"/>
      <c r="J140" s="192">
        <f t="shared" si="0"/>
        <v>0</v>
      </c>
      <c r="K140" s="188" t="s">
        <v>1</v>
      </c>
      <c r="L140" s="39"/>
      <c r="M140" s="193" t="s">
        <v>1</v>
      </c>
      <c r="N140" s="194" t="s">
        <v>44</v>
      </c>
      <c r="O140" s="71"/>
      <c r="P140" s="195">
        <f t="shared" si="1"/>
        <v>0</v>
      </c>
      <c r="Q140" s="195">
        <v>0</v>
      </c>
      <c r="R140" s="195">
        <f t="shared" si="2"/>
        <v>0</v>
      </c>
      <c r="S140" s="195">
        <v>0</v>
      </c>
      <c r="T140" s="196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160</v>
      </c>
      <c r="AT140" s="197" t="s">
        <v>130</v>
      </c>
      <c r="AU140" s="197" t="s">
        <v>89</v>
      </c>
      <c r="AY140" s="17" t="s">
        <v>127</v>
      </c>
      <c r="BE140" s="198">
        <f t="shared" si="4"/>
        <v>0</v>
      </c>
      <c r="BF140" s="198">
        <f t="shared" si="5"/>
        <v>0</v>
      </c>
      <c r="BG140" s="198">
        <f t="shared" si="6"/>
        <v>0</v>
      </c>
      <c r="BH140" s="198">
        <f t="shared" si="7"/>
        <v>0</v>
      </c>
      <c r="BI140" s="198">
        <f t="shared" si="8"/>
        <v>0</v>
      </c>
      <c r="BJ140" s="17" t="s">
        <v>87</v>
      </c>
      <c r="BK140" s="198">
        <f t="shared" si="9"/>
        <v>0</v>
      </c>
      <c r="BL140" s="17" t="s">
        <v>160</v>
      </c>
      <c r="BM140" s="197" t="s">
        <v>208</v>
      </c>
    </row>
    <row r="141" spans="1:65" s="2" customFormat="1" ht="16.5" customHeight="1">
      <c r="A141" s="34"/>
      <c r="B141" s="35"/>
      <c r="C141" s="186" t="s">
        <v>209</v>
      </c>
      <c r="D141" s="186" t="s">
        <v>130</v>
      </c>
      <c r="E141" s="187" t="s">
        <v>210</v>
      </c>
      <c r="F141" s="188" t="s">
        <v>211</v>
      </c>
      <c r="G141" s="189" t="s">
        <v>174</v>
      </c>
      <c r="H141" s="190">
        <v>3</v>
      </c>
      <c r="I141" s="191"/>
      <c r="J141" s="192">
        <f t="shared" si="0"/>
        <v>0</v>
      </c>
      <c r="K141" s="188" t="s">
        <v>1</v>
      </c>
      <c r="L141" s="39"/>
      <c r="M141" s="193" t="s">
        <v>1</v>
      </c>
      <c r="N141" s="194" t="s">
        <v>44</v>
      </c>
      <c r="O141" s="71"/>
      <c r="P141" s="195">
        <f t="shared" si="1"/>
        <v>0</v>
      </c>
      <c r="Q141" s="195">
        <v>0</v>
      </c>
      <c r="R141" s="195">
        <f t="shared" si="2"/>
        <v>0</v>
      </c>
      <c r="S141" s="195">
        <v>0</v>
      </c>
      <c r="T141" s="196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160</v>
      </c>
      <c r="AT141" s="197" t="s">
        <v>130</v>
      </c>
      <c r="AU141" s="197" t="s">
        <v>89</v>
      </c>
      <c r="AY141" s="17" t="s">
        <v>127</v>
      </c>
      <c r="BE141" s="198">
        <f t="shared" si="4"/>
        <v>0</v>
      </c>
      <c r="BF141" s="198">
        <f t="shared" si="5"/>
        <v>0</v>
      </c>
      <c r="BG141" s="198">
        <f t="shared" si="6"/>
        <v>0</v>
      </c>
      <c r="BH141" s="198">
        <f t="shared" si="7"/>
        <v>0</v>
      </c>
      <c r="BI141" s="198">
        <f t="shared" si="8"/>
        <v>0</v>
      </c>
      <c r="BJ141" s="17" t="s">
        <v>87</v>
      </c>
      <c r="BK141" s="198">
        <f t="shared" si="9"/>
        <v>0</v>
      </c>
      <c r="BL141" s="17" t="s">
        <v>160</v>
      </c>
      <c r="BM141" s="197" t="s">
        <v>212</v>
      </c>
    </row>
    <row r="142" spans="1:65" s="2" customFormat="1" ht="16.5" customHeight="1">
      <c r="A142" s="34"/>
      <c r="B142" s="35"/>
      <c r="C142" s="186" t="s">
        <v>213</v>
      </c>
      <c r="D142" s="186" t="s">
        <v>130</v>
      </c>
      <c r="E142" s="187" t="s">
        <v>214</v>
      </c>
      <c r="F142" s="188" t="s">
        <v>215</v>
      </c>
      <c r="G142" s="189" t="s">
        <v>174</v>
      </c>
      <c r="H142" s="190">
        <v>13</v>
      </c>
      <c r="I142" s="191"/>
      <c r="J142" s="192">
        <f t="shared" si="0"/>
        <v>0</v>
      </c>
      <c r="K142" s="188" t="s">
        <v>1</v>
      </c>
      <c r="L142" s="39"/>
      <c r="M142" s="193" t="s">
        <v>1</v>
      </c>
      <c r="N142" s="194" t="s">
        <v>44</v>
      </c>
      <c r="O142" s="71"/>
      <c r="P142" s="195">
        <f t="shared" si="1"/>
        <v>0</v>
      </c>
      <c r="Q142" s="195">
        <v>0</v>
      </c>
      <c r="R142" s="195">
        <f t="shared" si="2"/>
        <v>0</v>
      </c>
      <c r="S142" s="195">
        <v>0</v>
      </c>
      <c r="T142" s="196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160</v>
      </c>
      <c r="AT142" s="197" t="s">
        <v>130</v>
      </c>
      <c r="AU142" s="197" t="s">
        <v>89</v>
      </c>
      <c r="AY142" s="17" t="s">
        <v>127</v>
      </c>
      <c r="BE142" s="198">
        <f t="shared" si="4"/>
        <v>0</v>
      </c>
      <c r="BF142" s="198">
        <f t="shared" si="5"/>
        <v>0</v>
      </c>
      <c r="BG142" s="198">
        <f t="shared" si="6"/>
        <v>0</v>
      </c>
      <c r="BH142" s="198">
        <f t="shared" si="7"/>
        <v>0</v>
      </c>
      <c r="BI142" s="198">
        <f t="shared" si="8"/>
        <v>0</v>
      </c>
      <c r="BJ142" s="17" t="s">
        <v>87</v>
      </c>
      <c r="BK142" s="198">
        <f t="shared" si="9"/>
        <v>0</v>
      </c>
      <c r="BL142" s="17" t="s">
        <v>160</v>
      </c>
      <c r="BM142" s="197" t="s">
        <v>216</v>
      </c>
    </row>
    <row r="143" spans="1:65" s="2" customFormat="1" ht="16.5" customHeight="1">
      <c r="A143" s="34"/>
      <c r="B143" s="35"/>
      <c r="C143" s="186" t="s">
        <v>8</v>
      </c>
      <c r="D143" s="186" t="s">
        <v>130</v>
      </c>
      <c r="E143" s="187" t="s">
        <v>217</v>
      </c>
      <c r="F143" s="188" t="s">
        <v>218</v>
      </c>
      <c r="G143" s="189" t="s">
        <v>174</v>
      </c>
      <c r="H143" s="190">
        <v>1</v>
      </c>
      <c r="I143" s="191"/>
      <c r="J143" s="192">
        <f t="shared" si="0"/>
        <v>0</v>
      </c>
      <c r="K143" s="188" t="s">
        <v>1</v>
      </c>
      <c r="L143" s="39"/>
      <c r="M143" s="193" t="s">
        <v>1</v>
      </c>
      <c r="N143" s="194" t="s">
        <v>44</v>
      </c>
      <c r="O143" s="71"/>
      <c r="P143" s="195">
        <f t="shared" si="1"/>
        <v>0</v>
      </c>
      <c r="Q143" s="195">
        <v>0</v>
      </c>
      <c r="R143" s="195">
        <f t="shared" si="2"/>
        <v>0</v>
      </c>
      <c r="S143" s="195">
        <v>0</v>
      </c>
      <c r="T143" s="196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160</v>
      </c>
      <c r="AT143" s="197" t="s">
        <v>130</v>
      </c>
      <c r="AU143" s="197" t="s">
        <v>89</v>
      </c>
      <c r="AY143" s="17" t="s">
        <v>127</v>
      </c>
      <c r="BE143" s="198">
        <f t="shared" si="4"/>
        <v>0</v>
      </c>
      <c r="BF143" s="198">
        <f t="shared" si="5"/>
        <v>0</v>
      </c>
      <c r="BG143" s="198">
        <f t="shared" si="6"/>
        <v>0</v>
      </c>
      <c r="BH143" s="198">
        <f t="shared" si="7"/>
        <v>0</v>
      </c>
      <c r="BI143" s="198">
        <f t="shared" si="8"/>
        <v>0</v>
      </c>
      <c r="BJ143" s="17" t="s">
        <v>87</v>
      </c>
      <c r="BK143" s="198">
        <f t="shared" si="9"/>
        <v>0</v>
      </c>
      <c r="BL143" s="17" t="s">
        <v>160</v>
      </c>
      <c r="BM143" s="197" t="s">
        <v>219</v>
      </c>
    </row>
    <row r="144" spans="1:65" s="2" customFormat="1" ht="16.5" customHeight="1">
      <c r="A144" s="34"/>
      <c r="B144" s="35"/>
      <c r="C144" s="186" t="s">
        <v>220</v>
      </c>
      <c r="D144" s="186" t="s">
        <v>130</v>
      </c>
      <c r="E144" s="187" t="s">
        <v>221</v>
      </c>
      <c r="F144" s="188" t="s">
        <v>222</v>
      </c>
      <c r="G144" s="189" t="s">
        <v>174</v>
      </c>
      <c r="H144" s="190">
        <v>1</v>
      </c>
      <c r="I144" s="191"/>
      <c r="J144" s="192">
        <f t="shared" si="0"/>
        <v>0</v>
      </c>
      <c r="K144" s="188" t="s">
        <v>1</v>
      </c>
      <c r="L144" s="39"/>
      <c r="M144" s="193" t="s">
        <v>1</v>
      </c>
      <c r="N144" s="194" t="s">
        <v>44</v>
      </c>
      <c r="O144" s="71"/>
      <c r="P144" s="195">
        <f t="shared" si="1"/>
        <v>0</v>
      </c>
      <c r="Q144" s="195">
        <v>0</v>
      </c>
      <c r="R144" s="195">
        <f t="shared" si="2"/>
        <v>0</v>
      </c>
      <c r="S144" s="195">
        <v>0</v>
      </c>
      <c r="T144" s="196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160</v>
      </c>
      <c r="AT144" s="197" t="s">
        <v>130</v>
      </c>
      <c r="AU144" s="197" t="s">
        <v>89</v>
      </c>
      <c r="AY144" s="17" t="s">
        <v>127</v>
      </c>
      <c r="BE144" s="198">
        <f t="shared" si="4"/>
        <v>0</v>
      </c>
      <c r="BF144" s="198">
        <f t="shared" si="5"/>
        <v>0</v>
      </c>
      <c r="BG144" s="198">
        <f t="shared" si="6"/>
        <v>0</v>
      </c>
      <c r="BH144" s="198">
        <f t="shared" si="7"/>
        <v>0</v>
      </c>
      <c r="BI144" s="198">
        <f t="shared" si="8"/>
        <v>0</v>
      </c>
      <c r="BJ144" s="17" t="s">
        <v>87</v>
      </c>
      <c r="BK144" s="198">
        <f t="shared" si="9"/>
        <v>0</v>
      </c>
      <c r="BL144" s="17" t="s">
        <v>160</v>
      </c>
      <c r="BM144" s="197" t="s">
        <v>223</v>
      </c>
    </row>
    <row r="145" spans="1:65" s="12" customFormat="1" ht="22.9" customHeight="1">
      <c r="B145" s="170"/>
      <c r="C145" s="171"/>
      <c r="D145" s="172" t="s">
        <v>78</v>
      </c>
      <c r="E145" s="184" t="s">
        <v>224</v>
      </c>
      <c r="F145" s="184" t="s">
        <v>225</v>
      </c>
      <c r="G145" s="171"/>
      <c r="H145" s="171"/>
      <c r="I145" s="174"/>
      <c r="J145" s="185">
        <f>BK145</f>
        <v>0</v>
      </c>
      <c r="K145" s="171"/>
      <c r="L145" s="176"/>
      <c r="M145" s="177"/>
      <c r="N145" s="178"/>
      <c r="O145" s="178"/>
      <c r="P145" s="179">
        <f>SUM(P146:P150)</f>
        <v>0</v>
      </c>
      <c r="Q145" s="178"/>
      <c r="R145" s="179">
        <f>SUM(R146:R150)</f>
        <v>0</v>
      </c>
      <c r="S145" s="178"/>
      <c r="T145" s="180">
        <f>SUM(T146:T150)</f>
        <v>0</v>
      </c>
      <c r="AR145" s="181" t="s">
        <v>87</v>
      </c>
      <c r="AT145" s="182" t="s">
        <v>78</v>
      </c>
      <c r="AU145" s="182" t="s">
        <v>87</v>
      </c>
      <c r="AY145" s="181" t="s">
        <v>127</v>
      </c>
      <c r="BK145" s="183">
        <f>SUM(BK146:BK150)</f>
        <v>0</v>
      </c>
    </row>
    <row r="146" spans="1:65" s="2" customFormat="1" ht="16.5" customHeight="1">
      <c r="A146" s="34"/>
      <c r="B146" s="35"/>
      <c r="C146" s="186" t="s">
        <v>226</v>
      </c>
      <c r="D146" s="186" t="s">
        <v>130</v>
      </c>
      <c r="E146" s="187" t="s">
        <v>227</v>
      </c>
      <c r="F146" s="188" t="s">
        <v>228</v>
      </c>
      <c r="G146" s="189" t="s">
        <v>229</v>
      </c>
      <c r="H146" s="190">
        <v>2.4550000000000001</v>
      </c>
      <c r="I146" s="191"/>
      <c r="J146" s="192">
        <f>ROUND(I146*H146,2)</f>
        <v>0</v>
      </c>
      <c r="K146" s="188" t="s">
        <v>139</v>
      </c>
      <c r="L146" s="39"/>
      <c r="M146" s="193" t="s">
        <v>1</v>
      </c>
      <c r="N146" s="194" t="s">
        <v>44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160</v>
      </c>
      <c r="AT146" s="197" t="s">
        <v>130</v>
      </c>
      <c r="AU146" s="197" t="s">
        <v>89</v>
      </c>
      <c r="AY146" s="17" t="s">
        <v>127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87</v>
      </c>
      <c r="BK146" s="198">
        <f>ROUND(I146*H146,2)</f>
        <v>0</v>
      </c>
      <c r="BL146" s="17" t="s">
        <v>160</v>
      </c>
      <c r="BM146" s="197" t="s">
        <v>230</v>
      </c>
    </row>
    <row r="147" spans="1:65" s="2" customFormat="1" ht="16.5" customHeight="1">
      <c r="A147" s="34"/>
      <c r="B147" s="35"/>
      <c r="C147" s="186" t="s">
        <v>231</v>
      </c>
      <c r="D147" s="186" t="s">
        <v>130</v>
      </c>
      <c r="E147" s="187" t="s">
        <v>232</v>
      </c>
      <c r="F147" s="188" t="s">
        <v>233</v>
      </c>
      <c r="G147" s="189" t="s">
        <v>229</v>
      </c>
      <c r="H147" s="190">
        <v>2.4550000000000001</v>
      </c>
      <c r="I147" s="191"/>
      <c r="J147" s="192">
        <f>ROUND(I147*H147,2)</f>
        <v>0</v>
      </c>
      <c r="K147" s="188" t="s">
        <v>139</v>
      </c>
      <c r="L147" s="39"/>
      <c r="M147" s="193" t="s">
        <v>1</v>
      </c>
      <c r="N147" s="194" t="s">
        <v>44</v>
      </c>
      <c r="O147" s="71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160</v>
      </c>
      <c r="AT147" s="197" t="s">
        <v>130</v>
      </c>
      <c r="AU147" s="197" t="s">
        <v>89</v>
      </c>
      <c r="AY147" s="17" t="s">
        <v>127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87</v>
      </c>
      <c r="BK147" s="198">
        <f>ROUND(I147*H147,2)</f>
        <v>0</v>
      </c>
      <c r="BL147" s="17" t="s">
        <v>160</v>
      </c>
      <c r="BM147" s="197" t="s">
        <v>234</v>
      </c>
    </row>
    <row r="148" spans="1:65" s="2" customFormat="1" ht="16.5" customHeight="1">
      <c r="A148" s="34"/>
      <c r="B148" s="35"/>
      <c r="C148" s="186" t="s">
        <v>235</v>
      </c>
      <c r="D148" s="186" t="s">
        <v>130</v>
      </c>
      <c r="E148" s="187" t="s">
        <v>236</v>
      </c>
      <c r="F148" s="188" t="s">
        <v>237</v>
      </c>
      <c r="G148" s="189" t="s">
        <v>229</v>
      </c>
      <c r="H148" s="190">
        <v>2.4550000000000001</v>
      </c>
      <c r="I148" s="191"/>
      <c r="J148" s="192">
        <f>ROUND(I148*H148,2)</f>
        <v>0</v>
      </c>
      <c r="K148" s="188" t="s">
        <v>139</v>
      </c>
      <c r="L148" s="39"/>
      <c r="M148" s="193" t="s">
        <v>1</v>
      </c>
      <c r="N148" s="194" t="s">
        <v>44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160</v>
      </c>
      <c r="AT148" s="197" t="s">
        <v>130</v>
      </c>
      <c r="AU148" s="197" t="s">
        <v>89</v>
      </c>
      <c r="AY148" s="17" t="s">
        <v>127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87</v>
      </c>
      <c r="BK148" s="198">
        <f>ROUND(I148*H148,2)</f>
        <v>0</v>
      </c>
      <c r="BL148" s="17" t="s">
        <v>160</v>
      </c>
      <c r="BM148" s="197" t="s">
        <v>238</v>
      </c>
    </row>
    <row r="149" spans="1:65" s="2" customFormat="1" ht="19.5">
      <c r="A149" s="34"/>
      <c r="B149" s="35"/>
      <c r="C149" s="36"/>
      <c r="D149" s="206" t="s">
        <v>239</v>
      </c>
      <c r="E149" s="36"/>
      <c r="F149" s="216" t="s">
        <v>240</v>
      </c>
      <c r="G149" s="36"/>
      <c r="H149" s="36"/>
      <c r="I149" s="217"/>
      <c r="J149" s="36"/>
      <c r="K149" s="36"/>
      <c r="L149" s="39"/>
      <c r="M149" s="218"/>
      <c r="N149" s="219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239</v>
      </c>
      <c r="AU149" s="17" t="s">
        <v>89</v>
      </c>
    </row>
    <row r="150" spans="1:65" s="2" customFormat="1" ht="21.75" customHeight="1">
      <c r="A150" s="34"/>
      <c r="B150" s="35"/>
      <c r="C150" s="186" t="s">
        <v>241</v>
      </c>
      <c r="D150" s="186" t="s">
        <v>130</v>
      </c>
      <c r="E150" s="187" t="s">
        <v>242</v>
      </c>
      <c r="F150" s="188" t="s">
        <v>243</v>
      </c>
      <c r="G150" s="189" t="s">
        <v>229</v>
      </c>
      <c r="H150" s="190">
        <v>2.4550000000000001</v>
      </c>
      <c r="I150" s="191"/>
      <c r="J150" s="192">
        <f>ROUND(I150*H150,2)</f>
        <v>0</v>
      </c>
      <c r="K150" s="188" t="s">
        <v>139</v>
      </c>
      <c r="L150" s="39"/>
      <c r="M150" s="193" t="s">
        <v>1</v>
      </c>
      <c r="N150" s="194" t="s">
        <v>44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160</v>
      </c>
      <c r="AT150" s="197" t="s">
        <v>130</v>
      </c>
      <c r="AU150" s="197" t="s">
        <v>89</v>
      </c>
      <c r="AY150" s="17" t="s">
        <v>127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87</v>
      </c>
      <c r="BK150" s="198">
        <f>ROUND(I150*H150,2)</f>
        <v>0</v>
      </c>
      <c r="BL150" s="17" t="s">
        <v>160</v>
      </c>
      <c r="BM150" s="197" t="s">
        <v>244</v>
      </c>
    </row>
    <row r="151" spans="1:65" s="12" customFormat="1" ht="25.9" customHeight="1">
      <c r="B151" s="170"/>
      <c r="C151" s="171"/>
      <c r="D151" s="172" t="s">
        <v>78</v>
      </c>
      <c r="E151" s="173" t="s">
        <v>245</v>
      </c>
      <c r="F151" s="173" t="s">
        <v>246</v>
      </c>
      <c r="G151" s="171"/>
      <c r="H151" s="171"/>
      <c r="I151" s="174"/>
      <c r="J151" s="175">
        <f>BK151</f>
        <v>0</v>
      </c>
      <c r="K151" s="171"/>
      <c r="L151" s="176"/>
      <c r="M151" s="177"/>
      <c r="N151" s="178"/>
      <c r="O151" s="178"/>
      <c r="P151" s="179">
        <f>P152+P163</f>
        <v>0</v>
      </c>
      <c r="Q151" s="178"/>
      <c r="R151" s="179">
        <f>R152+R163</f>
        <v>0.20641000000000001</v>
      </c>
      <c r="S151" s="178"/>
      <c r="T151" s="180">
        <f>T152+T163</f>
        <v>0.2446371</v>
      </c>
      <c r="AR151" s="181" t="s">
        <v>89</v>
      </c>
      <c r="AT151" s="182" t="s">
        <v>78</v>
      </c>
      <c r="AU151" s="182" t="s">
        <v>79</v>
      </c>
      <c r="AY151" s="181" t="s">
        <v>127</v>
      </c>
      <c r="BK151" s="183">
        <f>BK152+BK163</f>
        <v>0</v>
      </c>
    </row>
    <row r="152" spans="1:65" s="12" customFormat="1" ht="22.9" customHeight="1">
      <c r="B152" s="170"/>
      <c r="C152" s="171"/>
      <c r="D152" s="172" t="s">
        <v>78</v>
      </c>
      <c r="E152" s="184" t="s">
        <v>247</v>
      </c>
      <c r="F152" s="184" t="s">
        <v>248</v>
      </c>
      <c r="G152" s="171"/>
      <c r="H152" s="171"/>
      <c r="I152" s="174"/>
      <c r="J152" s="185">
        <f>BK152</f>
        <v>0</v>
      </c>
      <c r="K152" s="171"/>
      <c r="L152" s="176"/>
      <c r="M152" s="177"/>
      <c r="N152" s="178"/>
      <c r="O152" s="178"/>
      <c r="P152" s="179">
        <f>SUM(P153:P162)</f>
        <v>0</v>
      </c>
      <c r="Q152" s="178"/>
      <c r="R152" s="179">
        <f>SUM(R153:R162)</f>
        <v>0</v>
      </c>
      <c r="S152" s="178"/>
      <c r="T152" s="180">
        <f>SUM(T153:T162)</f>
        <v>0.18064999999999998</v>
      </c>
      <c r="AR152" s="181" t="s">
        <v>89</v>
      </c>
      <c r="AT152" s="182" t="s">
        <v>78</v>
      </c>
      <c r="AU152" s="182" t="s">
        <v>87</v>
      </c>
      <c r="AY152" s="181" t="s">
        <v>127</v>
      </c>
      <c r="BK152" s="183">
        <f>SUM(BK153:BK162)</f>
        <v>0</v>
      </c>
    </row>
    <row r="153" spans="1:65" s="2" customFormat="1" ht="16.5" customHeight="1">
      <c r="A153" s="34"/>
      <c r="B153" s="35"/>
      <c r="C153" s="186" t="s">
        <v>7</v>
      </c>
      <c r="D153" s="186" t="s">
        <v>130</v>
      </c>
      <c r="E153" s="187" t="s">
        <v>249</v>
      </c>
      <c r="F153" s="188" t="s">
        <v>250</v>
      </c>
      <c r="G153" s="189" t="s">
        <v>164</v>
      </c>
      <c r="H153" s="190">
        <v>61.7</v>
      </c>
      <c r="I153" s="191"/>
      <c r="J153" s="192">
        <f>ROUND(I153*H153,2)</f>
        <v>0</v>
      </c>
      <c r="K153" s="188" t="s">
        <v>139</v>
      </c>
      <c r="L153" s="39"/>
      <c r="M153" s="193" t="s">
        <v>1</v>
      </c>
      <c r="N153" s="194" t="s">
        <v>44</v>
      </c>
      <c r="O153" s="71"/>
      <c r="P153" s="195">
        <f>O153*H153</f>
        <v>0</v>
      </c>
      <c r="Q153" s="195">
        <v>0</v>
      </c>
      <c r="R153" s="195">
        <f>Q153*H153</f>
        <v>0</v>
      </c>
      <c r="S153" s="195">
        <v>2.5000000000000001E-3</v>
      </c>
      <c r="T153" s="196">
        <f>S153*H153</f>
        <v>0.15425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220</v>
      </c>
      <c r="AT153" s="197" t="s">
        <v>130</v>
      </c>
      <c r="AU153" s="197" t="s">
        <v>89</v>
      </c>
      <c r="AY153" s="17" t="s">
        <v>127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7" t="s">
        <v>87</v>
      </c>
      <c r="BK153" s="198">
        <f>ROUND(I153*H153,2)</f>
        <v>0</v>
      </c>
      <c r="BL153" s="17" t="s">
        <v>220</v>
      </c>
      <c r="BM153" s="197" t="s">
        <v>251</v>
      </c>
    </row>
    <row r="154" spans="1:65" s="13" customFormat="1">
      <c r="B154" s="204"/>
      <c r="C154" s="205"/>
      <c r="D154" s="206" t="s">
        <v>166</v>
      </c>
      <c r="E154" s="207" t="s">
        <v>1</v>
      </c>
      <c r="F154" s="208" t="s">
        <v>252</v>
      </c>
      <c r="G154" s="205"/>
      <c r="H154" s="209">
        <v>61.7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166</v>
      </c>
      <c r="AU154" s="215" t="s">
        <v>89</v>
      </c>
      <c r="AV154" s="13" t="s">
        <v>89</v>
      </c>
      <c r="AW154" s="13" t="s">
        <v>34</v>
      </c>
      <c r="AX154" s="13" t="s">
        <v>87</v>
      </c>
      <c r="AY154" s="215" t="s">
        <v>127</v>
      </c>
    </row>
    <row r="155" spans="1:65" s="2" customFormat="1" ht="16.5" customHeight="1">
      <c r="A155" s="34"/>
      <c r="B155" s="35"/>
      <c r="C155" s="186" t="s">
        <v>253</v>
      </c>
      <c r="D155" s="186" t="s">
        <v>130</v>
      </c>
      <c r="E155" s="187" t="s">
        <v>254</v>
      </c>
      <c r="F155" s="188" t="s">
        <v>255</v>
      </c>
      <c r="G155" s="189" t="s">
        <v>170</v>
      </c>
      <c r="H155" s="190">
        <v>8.4</v>
      </c>
      <c r="I155" s="191"/>
      <c r="J155" s="192">
        <f>ROUND(I155*H155,2)</f>
        <v>0</v>
      </c>
      <c r="K155" s="188" t="s">
        <v>1</v>
      </c>
      <c r="L155" s="39"/>
      <c r="M155" s="193" t="s">
        <v>1</v>
      </c>
      <c r="N155" s="194" t="s">
        <v>44</v>
      </c>
      <c r="O155" s="71"/>
      <c r="P155" s="195">
        <f>O155*H155</f>
        <v>0</v>
      </c>
      <c r="Q155" s="195">
        <v>0</v>
      </c>
      <c r="R155" s="195">
        <f>Q155*H155</f>
        <v>0</v>
      </c>
      <c r="S155" s="195">
        <v>1E-3</v>
      </c>
      <c r="T155" s="196">
        <f>S155*H155</f>
        <v>8.4000000000000012E-3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220</v>
      </c>
      <c r="AT155" s="197" t="s">
        <v>130</v>
      </c>
      <c r="AU155" s="197" t="s">
        <v>89</v>
      </c>
      <c r="AY155" s="17" t="s">
        <v>127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17" t="s">
        <v>87</v>
      </c>
      <c r="BK155" s="198">
        <f>ROUND(I155*H155,2)</f>
        <v>0</v>
      </c>
      <c r="BL155" s="17" t="s">
        <v>220</v>
      </c>
      <c r="BM155" s="197" t="s">
        <v>256</v>
      </c>
    </row>
    <row r="156" spans="1:65" s="13" customFormat="1">
      <c r="B156" s="204"/>
      <c r="C156" s="205"/>
      <c r="D156" s="206" t="s">
        <v>166</v>
      </c>
      <c r="E156" s="207" t="s">
        <v>1</v>
      </c>
      <c r="F156" s="208" t="s">
        <v>257</v>
      </c>
      <c r="G156" s="205"/>
      <c r="H156" s="209">
        <v>8.4</v>
      </c>
      <c r="I156" s="210"/>
      <c r="J156" s="205"/>
      <c r="K156" s="205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166</v>
      </c>
      <c r="AU156" s="215" t="s">
        <v>89</v>
      </c>
      <c r="AV156" s="13" t="s">
        <v>89</v>
      </c>
      <c r="AW156" s="13" t="s">
        <v>34</v>
      </c>
      <c r="AX156" s="13" t="s">
        <v>87</v>
      </c>
      <c r="AY156" s="215" t="s">
        <v>127</v>
      </c>
    </row>
    <row r="157" spans="1:65" s="2" customFormat="1" ht="16.5" customHeight="1">
      <c r="A157" s="34"/>
      <c r="B157" s="35"/>
      <c r="C157" s="186" t="s">
        <v>258</v>
      </c>
      <c r="D157" s="186" t="s">
        <v>130</v>
      </c>
      <c r="E157" s="187" t="s">
        <v>259</v>
      </c>
      <c r="F157" s="188" t="s">
        <v>260</v>
      </c>
      <c r="G157" s="189" t="s">
        <v>170</v>
      </c>
      <c r="H157" s="190">
        <v>60</v>
      </c>
      <c r="I157" s="191"/>
      <c r="J157" s="192">
        <f>ROUND(I157*H157,2)</f>
        <v>0</v>
      </c>
      <c r="K157" s="188" t="s">
        <v>139</v>
      </c>
      <c r="L157" s="39"/>
      <c r="M157" s="193" t="s">
        <v>1</v>
      </c>
      <c r="N157" s="194" t="s">
        <v>44</v>
      </c>
      <c r="O157" s="71"/>
      <c r="P157" s="195">
        <f>O157*H157</f>
        <v>0</v>
      </c>
      <c r="Q157" s="195">
        <v>0</v>
      </c>
      <c r="R157" s="195">
        <f>Q157*H157</f>
        <v>0</v>
      </c>
      <c r="S157" s="195">
        <v>2.9999999999999997E-4</v>
      </c>
      <c r="T157" s="196">
        <f>S157*H157</f>
        <v>1.7999999999999999E-2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220</v>
      </c>
      <c r="AT157" s="197" t="s">
        <v>130</v>
      </c>
      <c r="AU157" s="197" t="s">
        <v>89</v>
      </c>
      <c r="AY157" s="17" t="s">
        <v>127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87</v>
      </c>
      <c r="BK157" s="198">
        <f>ROUND(I157*H157,2)</f>
        <v>0</v>
      </c>
      <c r="BL157" s="17" t="s">
        <v>220</v>
      </c>
      <c r="BM157" s="197" t="s">
        <v>261</v>
      </c>
    </row>
    <row r="158" spans="1:65" s="13" customFormat="1">
      <c r="B158" s="204"/>
      <c r="C158" s="205"/>
      <c r="D158" s="206" t="s">
        <v>166</v>
      </c>
      <c r="E158" s="207" t="s">
        <v>1</v>
      </c>
      <c r="F158" s="208" t="s">
        <v>262</v>
      </c>
      <c r="G158" s="205"/>
      <c r="H158" s="209">
        <v>17.5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166</v>
      </c>
      <c r="AU158" s="215" t="s">
        <v>89</v>
      </c>
      <c r="AV158" s="13" t="s">
        <v>89</v>
      </c>
      <c r="AW158" s="13" t="s">
        <v>34</v>
      </c>
      <c r="AX158" s="13" t="s">
        <v>79</v>
      </c>
      <c r="AY158" s="215" t="s">
        <v>127</v>
      </c>
    </row>
    <row r="159" spans="1:65" s="13" customFormat="1">
      <c r="B159" s="204"/>
      <c r="C159" s="205"/>
      <c r="D159" s="206" t="s">
        <v>166</v>
      </c>
      <c r="E159" s="207" t="s">
        <v>1</v>
      </c>
      <c r="F159" s="208" t="s">
        <v>263</v>
      </c>
      <c r="G159" s="205"/>
      <c r="H159" s="209">
        <v>26.9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166</v>
      </c>
      <c r="AU159" s="215" t="s">
        <v>89</v>
      </c>
      <c r="AV159" s="13" t="s">
        <v>89</v>
      </c>
      <c r="AW159" s="13" t="s">
        <v>34</v>
      </c>
      <c r="AX159" s="13" t="s">
        <v>79</v>
      </c>
      <c r="AY159" s="215" t="s">
        <v>127</v>
      </c>
    </row>
    <row r="160" spans="1:65" s="13" customFormat="1">
      <c r="B160" s="204"/>
      <c r="C160" s="205"/>
      <c r="D160" s="206" t="s">
        <v>166</v>
      </c>
      <c r="E160" s="207" t="s">
        <v>1</v>
      </c>
      <c r="F160" s="208" t="s">
        <v>264</v>
      </c>
      <c r="G160" s="205"/>
      <c r="H160" s="209">
        <v>15.6</v>
      </c>
      <c r="I160" s="210"/>
      <c r="J160" s="205"/>
      <c r="K160" s="205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166</v>
      </c>
      <c r="AU160" s="215" t="s">
        <v>89</v>
      </c>
      <c r="AV160" s="13" t="s">
        <v>89</v>
      </c>
      <c r="AW160" s="13" t="s">
        <v>34</v>
      </c>
      <c r="AX160" s="13" t="s">
        <v>79</v>
      </c>
      <c r="AY160" s="215" t="s">
        <v>127</v>
      </c>
    </row>
    <row r="161" spans="1:65" s="14" customFormat="1">
      <c r="B161" s="220"/>
      <c r="C161" s="221"/>
      <c r="D161" s="206" t="s">
        <v>166</v>
      </c>
      <c r="E161" s="222" t="s">
        <v>1</v>
      </c>
      <c r="F161" s="223" t="s">
        <v>265</v>
      </c>
      <c r="G161" s="221"/>
      <c r="H161" s="224">
        <v>60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166</v>
      </c>
      <c r="AU161" s="230" t="s">
        <v>89</v>
      </c>
      <c r="AV161" s="14" t="s">
        <v>160</v>
      </c>
      <c r="AW161" s="14" t="s">
        <v>34</v>
      </c>
      <c r="AX161" s="14" t="s">
        <v>87</v>
      </c>
      <c r="AY161" s="230" t="s">
        <v>127</v>
      </c>
    </row>
    <row r="162" spans="1:65" s="2" customFormat="1" ht="16.5" customHeight="1">
      <c r="A162" s="34"/>
      <c r="B162" s="35"/>
      <c r="C162" s="186" t="s">
        <v>266</v>
      </c>
      <c r="D162" s="186" t="s">
        <v>130</v>
      </c>
      <c r="E162" s="187" t="s">
        <v>267</v>
      </c>
      <c r="F162" s="188" t="s">
        <v>268</v>
      </c>
      <c r="G162" s="189" t="s">
        <v>164</v>
      </c>
      <c r="H162" s="190">
        <v>61.7</v>
      </c>
      <c r="I162" s="191"/>
      <c r="J162" s="192">
        <f>ROUND(I162*H162,2)</f>
        <v>0</v>
      </c>
      <c r="K162" s="188" t="s">
        <v>139</v>
      </c>
      <c r="L162" s="39"/>
      <c r="M162" s="193" t="s">
        <v>1</v>
      </c>
      <c r="N162" s="194" t="s">
        <v>44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220</v>
      </c>
      <c r="AT162" s="197" t="s">
        <v>130</v>
      </c>
      <c r="AU162" s="197" t="s">
        <v>89</v>
      </c>
      <c r="AY162" s="17" t="s">
        <v>127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87</v>
      </c>
      <c r="BK162" s="198">
        <f>ROUND(I162*H162,2)</f>
        <v>0</v>
      </c>
      <c r="BL162" s="17" t="s">
        <v>220</v>
      </c>
      <c r="BM162" s="197" t="s">
        <v>269</v>
      </c>
    </row>
    <row r="163" spans="1:65" s="12" customFormat="1" ht="22.9" customHeight="1">
      <c r="B163" s="170"/>
      <c r="C163" s="171"/>
      <c r="D163" s="172" t="s">
        <v>78</v>
      </c>
      <c r="E163" s="184" t="s">
        <v>270</v>
      </c>
      <c r="F163" s="184" t="s">
        <v>271</v>
      </c>
      <c r="G163" s="171"/>
      <c r="H163" s="171"/>
      <c r="I163" s="174"/>
      <c r="J163" s="185">
        <f>BK163</f>
        <v>0</v>
      </c>
      <c r="K163" s="171"/>
      <c r="L163" s="176"/>
      <c r="M163" s="177"/>
      <c r="N163" s="178"/>
      <c r="O163" s="178"/>
      <c r="P163" s="179">
        <f>SUM(P164:P171)</f>
        <v>0</v>
      </c>
      <c r="Q163" s="178"/>
      <c r="R163" s="179">
        <f>SUM(R164:R171)</f>
        <v>0.20641000000000001</v>
      </c>
      <c r="S163" s="178"/>
      <c r="T163" s="180">
        <f>SUM(T164:T171)</f>
        <v>6.3987100000000005E-2</v>
      </c>
      <c r="AR163" s="181" t="s">
        <v>89</v>
      </c>
      <c r="AT163" s="182" t="s">
        <v>78</v>
      </c>
      <c r="AU163" s="182" t="s">
        <v>87</v>
      </c>
      <c r="AY163" s="181" t="s">
        <v>127</v>
      </c>
      <c r="BK163" s="183">
        <f>SUM(BK164:BK171)</f>
        <v>0</v>
      </c>
    </row>
    <row r="164" spans="1:65" s="2" customFormat="1" ht="16.5" customHeight="1">
      <c r="A164" s="34"/>
      <c r="B164" s="35"/>
      <c r="C164" s="186" t="s">
        <v>272</v>
      </c>
      <c r="D164" s="186" t="s">
        <v>130</v>
      </c>
      <c r="E164" s="187" t="s">
        <v>273</v>
      </c>
      <c r="F164" s="188" t="s">
        <v>274</v>
      </c>
      <c r="G164" s="189" t="s">
        <v>164</v>
      </c>
      <c r="H164" s="190">
        <v>206.41</v>
      </c>
      <c r="I164" s="191"/>
      <c r="J164" s="192">
        <f>ROUND(I164*H164,2)</f>
        <v>0</v>
      </c>
      <c r="K164" s="188" t="s">
        <v>139</v>
      </c>
      <c r="L164" s="39"/>
      <c r="M164" s="193" t="s">
        <v>1</v>
      </c>
      <c r="N164" s="194" t="s">
        <v>44</v>
      </c>
      <c r="O164" s="71"/>
      <c r="P164" s="195">
        <f>O164*H164</f>
        <v>0</v>
      </c>
      <c r="Q164" s="195">
        <v>1E-3</v>
      </c>
      <c r="R164" s="195">
        <f>Q164*H164</f>
        <v>0.20641000000000001</v>
      </c>
      <c r="S164" s="195">
        <v>3.1E-4</v>
      </c>
      <c r="T164" s="196">
        <f>S164*H164</f>
        <v>6.3987100000000005E-2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220</v>
      </c>
      <c r="AT164" s="197" t="s">
        <v>130</v>
      </c>
      <c r="AU164" s="197" t="s">
        <v>89</v>
      </c>
      <c r="AY164" s="17" t="s">
        <v>127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87</v>
      </c>
      <c r="BK164" s="198">
        <f>ROUND(I164*H164,2)</f>
        <v>0</v>
      </c>
      <c r="BL164" s="17" t="s">
        <v>220</v>
      </c>
      <c r="BM164" s="197" t="s">
        <v>275</v>
      </c>
    </row>
    <row r="165" spans="1:65" s="15" customFormat="1">
      <c r="B165" s="231"/>
      <c r="C165" s="232"/>
      <c r="D165" s="206" t="s">
        <v>166</v>
      </c>
      <c r="E165" s="233" t="s">
        <v>1</v>
      </c>
      <c r="F165" s="234" t="s">
        <v>276</v>
      </c>
      <c r="G165" s="232"/>
      <c r="H165" s="233" t="s">
        <v>1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166</v>
      </c>
      <c r="AU165" s="240" t="s">
        <v>89</v>
      </c>
      <c r="AV165" s="15" t="s">
        <v>87</v>
      </c>
      <c r="AW165" s="15" t="s">
        <v>34</v>
      </c>
      <c r="AX165" s="15" t="s">
        <v>79</v>
      </c>
      <c r="AY165" s="240" t="s">
        <v>127</v>
      </c>
    </row>
    <row r="166" spans="1:65" s="13" customFormat="1">
      <c r="B166" s="204"/>
      <c r="C166" s="205"/>
      <c r="D166" s="206" t="s">
        <v>166</v>
      </c>
      <c r="E166" s="207" t="s">
        <v>1</v>
      </c>
      <c r="F166" s="208" t="s">
        <v>277</v>
      </c>
      <c r="G166" s="205"/>
      <c r="H166" s="209">
        <v>61.85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166</v>
      </c>
      <c r="AU166" s="215" t="s">
        <v>89</v>
      </c>
      <c r="AV166" s="13" t="s">
        <v>89</v>
      </c>
      <c r="AW166" s="13" t="s">
        <v>34</v>
      </c>
      <c r="AX166" s="13" t="s">
        <v>79</v>
      </c>
      <c r="AY166" s="215" t="s">
        <v>127</v>
      </c>
    </row>
    <row r="167" spans="1:65" s="13" customFormat="1">
      <c r="B167" s="204"/>
      <c r="C167" s="205"/>
      <c r="D167" s="206" t="s">
        <v>166</v>
      </c>
      <c r="E167" s="207" t="s">
        <v>1</v>
      </c>
      <c r="F167" s="208" t="s">
        <v>278</v>
      </c>
      <c r="G167" s="205"/>
      <c r="H167" s="209">
        <v>108.3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166</v>
      </c>
      <c r="AU167" s="215" t="s">
        <v>89</v>
      </c>
      <c r="AV167" s="13" t="s">
        <v>89</v>
      </c>
      <c r="AW167" s="13" t="s">
        <v>34</v>
      </c>
      <c r="AX167" s="13" t="s">
        <v>79</v>
      </c>
      <c r="AY167" s="215" t="s">
        <v>127</v>
      </c>
    </row>
    <row r="168" spans="1:65" s="15" customFormat="1">
      <c r="B168" s="231"/>
      <c r="C168" s="232"/>
      <c r="D168" s="206" t="s">
        <v>166</v>
      </c>
      <c r="E168" s="233" t="s">
        <v>1</v>
      </c>
      <c r="F168" s="234" t="s">
        <v>279</v>
      </c>
      <c r="G168" s="232"/>
      <c r="H168" s="233" t="s">
        <v>1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166</v>
      </c>
      <c r="AU168" s="240" t="s">
        <v>89</v>
      </c>
      <c r="AV168" s="15" t="s">
        <v>87</v>
      </c>
      <c r="AW168" s="15" t="s">
        <v>34</v>
      </c>
      <c r="AX168" s="15" t="s">
        <v>79</v>
      </c>
      <c r="AY168" s="240" t="s">
        <v>127</v>
      </c>
    </row>
    <row r="169" spans="1:65" s="13" customFormat="1">
      <c r="B169" s="204"/>
      <c r="C169" s="205"/>
      <c r="D169" s="206" t="s">
        <v>166</v>
      </c>
      <c r="E169" s="207" t="s">
        <v>1</v>
      </c>
      <c r="F169" s="208" t="s">
        <v>280</v>
      </c>
      <c r="G169" s="205"/>
      <c r="H169" s="209">
        <v>16.760000000000002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166</v>
      </c>
      <c r="AU169" s="215" t="s">
        <v>89</v>
      </c>
      <c r="AV169" s="13" t="s">
        <v>89</v>
      </c>
      <c r="AW169" s="13" t="s">
        <v>34</v>
      </c>
      <c r="AX169" s="13" t="s">
        <v>79</v>
      </c>
      <c r="AY169" s="215" t="s">
        <v>127</v>
      </c>
    </row>
    <row r="170" spans="1:65" s="13" customFormat="1">
      <c r="B170" s="204"/>
      <c r="C170" s="205"/>
      <c r="D170" s="206" t="s">
        <v>166</v>
      </c>
      <c r="E170" s="207" t="s">
        <v>1</v>
      </c>
      <c r="F170" s="208" t="s">
        <v>281</v>
      </c>
      <c r="G170" s="205"/>
      <c r="H170" s="209">
        <v>19.5</v>
      </c>
      <c r="I170" s="210"/>
      <c r="J170" s="205"/>
      <c r="K170" s="205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166</v>
      </c>
      <c r="AU170" s="215" t="s">
        <v>89</v>
      </c>
      <c r="AV170" s="13" t="s">
        <v>89</v>
      </c>
      <c r="AW170" s="13" t="s">
        <v>34</v>
      </c>
      <c r="AX170" s="13" t="s">
        <v>79</v>
      </c>
      <c r="AY170" s="215" t="s">
        <v>127</v>
      </c>
    </row>
    <row r="171" spans="1:65" s="14" customFormat="1">
      <c r="B171" s="220"/>
      <c r="C171" s="221"/>
      <c r="D171" s="206" t="s">
        <v>166</v>
      </c>
      <c r="E171" s="222" t="s">
        <v>1</v>
      </c>
      <c r="F171" s="223" t="s">
        <v>265</v>
      </c>
      <c r="G171" s="221"/>
      <c r="H171" s="224">
        <v>206.41</v>
      </c>
      <c r="I171" s="225"/>
      <c r="J171" s="221"/>
      <c r="K171" s="221"/>
      <c r="L171" s="226"/>
      <c r="M171" s="241"/>
      <c r="N171" s="242"/>
      <c r="O171" s="242"/>
      <c r="P171" s="242"/>
      <c r="Q171" s="242"/>
      <c r="R171" s="242"/>
      <c r="S171" s="242"/>
      <c r="T171" s="243"/>
      <c r="AT171" s="230" t="s">
        <v>166</v>
      </c>
      <c r="AU171" s="230" t="s">
        <v>89</v>
      </c>
      <c r="AV171" s="14" t="s">
        <v>160</v>
      </c>
      <c r="AW171" s="14" t="s">
        <v>34</v>
      </c>
      <c r="AX171" s="14" t="s">
        <v>87</v>
      </c>
      <c r="AY171" s="230" t="s">
        <v>127</v>
      </c>
    </row>
    <row r="172" spans="1:65" s="2" customFormat="1" ht="6.95" customHeight="1">
      <c r="A172" s="34"/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39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sheetProtection algorithmName="SHA-512" hashValue="riUd5N5J9mCOPESJYyQIAuFFoVxUfuSYQnncia8QuCnefk0odvMMVOyVyjojWZc06mLUlVk+3AW35h/SH9fM8g==" saltValue="+sAmjMUHTZtI4GGO0U5/so7H8raMC0Wykec9DxSloN/4UN0Qncpc4qkzp3C5oMukFvaKspe3L49YI2apwftuWg==" spinCount="100000" sheet="1" objects="1" scenarios="1" formatColumns="0" formatRows="0" autoFilter="0"/>
  <autoFilter ref="C121:K171" xr:uid="{00000000-0009-0000-0000-000002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26"/>
  <sheetViews>
    <sheetView showGridLines="0" view="pageBreakPreview" zoomScaleNormal="100" zoomScaleSheetLayoutView="100" workbookViewId="0">
      <selection activeCell="F53" sqref="F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5" style="1" customWidth="1"/>
    <col min="8" max="8" width="14" style="1" customWidth="1"/>
    <col min="9" max="9" width="15.83203125" style="1" customWidth="1"/>
    <col min="10" max="10" width="22.33203125" style="1" customWidth="1"/>
    <col min="11" max="11" width="19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7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2" t="str">
        <f>'Rekapitulace stavby'!K6</f>
        <v>ZŠ DĚDINA - navýšení kapacity kmenovou třídou v křídle B1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282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13" t="s">
        <v>23</v>
      </c>
      <c r="G12" s="34"/>
      <c r="H12" s="34"/>
      <c r="I12" s="112" t="s">
        <v>24</v>
      </c>
      <c r="J12" s="114" t="str">
        <f>'Rekapitulace stavby'!AN8</f>
        <v>29. 3. 2021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26</v>
      </c>
      <c r="E14" s="34"/>
      <c r="F14" s="34"/>
      <c r="G14" s="34"/>
      <c r="H14" s="34"/>
      <c r="I14" s="112" t="s">
        <v>27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28</v>
      </c>
      <c r="F15" s="34"/>
      <c r="G15" s="34"/>
      <c r="H15" s="34"/>
      <c r="I15" s="112" t="s">
        <v>29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27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33</v>
      </c>
      <c r="F21" s="34"/>
      <c r="G21" s="34"/>
      <c r="H21" s="34"/>
      <c r="I21" s="112" t="s">
        <v>29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27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29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8" t="s">
        <v>1</v>
      </c>
      <c r="F27" s="308"/>
      <c r="G27" s="308"/>
      <c r="H27" s="30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ROUND(J131,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ROUND((SUM(BE131:BE225)),  2)</f>
        <v>0</v>
      </c>
      <c r="G33" s="34"/>
      <c r="H33" s="34"/>
      <c r="I33" s="124">
        <v>0.21</v>
      </c>
      <c r="J33" s="123">
        <f>ROUND(((SUM(BE131:BE225))*I33),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ROUND((SUM(BF131:BF225)),  2)</f>
        <v>0</v>
      </c>
      <c r="G34" s="34"/>
      <c r="H34" s="34"/>
      <c r="I34" s="124">
        <v>0.15</v>
      </c>
      <c r="J34" s="123">
        <f>ROUND(((SUM(BF131:BF225))*I34),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ROUND((SUM(BG131:BG225)),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ROUND((SUM(BH131:BH225)),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ROUND((SUM(BI131:BI225)),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ZŠ DĚDINA - navýšení kapacity kmenovou třídou v křídle B1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8" t="str">
        <f>E9</f>
        <v>03 - STAVEBNÍ PRÁCE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Žukovského 6/580, Praha 6 - Liboc</v>
      </c>
      <c r="G89" s="36"/>
      <c r="H89" s="36"/>
      <c r="I89" s="29" t="s">
        <v>24</v>
      </c>
      <c r="J89" s="66" t="str">
        <f>IF(J12="","",J12)</f>
        <v>29. 3. 2021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26</v>
      </c>
      <c r="D91" s="36"/>
      <c r="E91" s="36"/>
      <c r="F91" s="27" t="str">
        <f>E15</f>
        <v>Městská část Praha 6</v>
      </c>
      <c r="G91" s="36"/>
      <c r="H91" s="36"/>
      <c r="I91" s="29" t="s">
        <v>32</v>
      </c>
      <c r="J91" s="32" t="str">
        <f>E21</f>
        <v>QUADRA PROJECT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Vladimír Mrázek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J131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148</v>
      </c>
      <c r="E97" s="150"/>
      <c r="F97" s="150"/>
      <c r="G97" s="150"/>
      <c r="H97" s="150"/>
      <c r="I97" s="150"/>
      <c r="J97" s="151">
        <f>J132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283</v>
      </c>
      <c r="E98" s="156"/>
      <c r="F98" s="156"/>
      <c r="G98" s="156"/>
      <c r="H98" s="156"/>
      <c r="I98" s="156"/>
      <c r="J98" s="157">
        <f>J133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284</v>
      </c>
      <c r="E99" s="156"/>
      <c r="F99" s="156"/>
      <c r="G99" s="156"/>
      <c r="H99" s="156"/>
      <c r="I99" s="156"/>
      <c r="J99" s="157">
        <f>J138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149</v>
      </c>
      <c r="E100" s="156"/>
      <c r="F100" s="156"/>
      <c r="G100" s="156"/>
      <c r="H100" s="156"/>
      <c r="I100" s="156"/>
      <c r="J100" s="157">
        <f>J148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285</v>
      </c>
      <c r="E101" s="156"/>
      <c r="F101" s="156"/>
      <c r="G101" s="156"/>
      <c r="H101" s="156"/>
      <c r="I101" s="156"/>
      <c r="J101" s="157">
        <f>J153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151</v>
      </c>
      <c r="E102" s="150"/>
      <c r="F102" s="150"/>
      <c r="G102" s="150"/>
      <c r="H102" s="150"/>
      <c r="I102" s="150"/>
      <c r="J102" s="151">
        <f>J155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286</v>
      </c>
      <c r="E103" s="156"/>
      <c r="F103" s="156"/>
      <c r="G103" s="156"/>
      <c r="H103" s="156"/>
      <c r="I103" s="156"/>
      <c r="J103" s="157">
        <f>J156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287</v>
      </c>
      <c r="E104" s="156"/>
      <c r="F104" s="156"/>
      <c r="G104" s="156"/>
      <c r="H104" s="156"/>
      <c r="I104" s="156"/>
      <c r="J104" s="157">
        <f>J160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288</v>
      </c>
      <c r="E105" s="156"/>
      <c r="F105" s="156"/>
      <c r="G105" s="156"/>
      <c r="H105" s="156"/>
      <c r="I105" s="156"/>
      <c r="J105" s="157">
        <f>J174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289</v>
      </c>
      <c r="E106" s="156"/>
      <c r="F106" s="156"/>
      <c r="G106" s="156"/>
      <c r="H106" s="156"/>
      <c r="I106" s="156"/>
      <c r="J106" s="157">
        <f>J182</f>
        <v>0</v>
      </c>
      <c r="K106" s="154"/>
      <c r="L106" s="158"/>
    </row>
    <row r="107" spans="1:31" s="10" customFormat="1" ht="19.899999999999999" customHeight="1">
      <c r="B107" s="153"/>
      <c r="C107" s="154"/>
      <c r="D107" s="155" t="s">
        <v>152</v>
      </c>
      <c r="E107" s="156"/>
      <c r="F107" s="156"/>
      <c r="G107" s="156"/>
      <c r="H107" s="156"/>
      <c r="I107" s="156"/>
      <c r="J107" s="157">
        <f>J187</f>
        <v>0</v>
      </c>
      <c r="K107" s="154"/>
      <c r="L107" s="158"/>
    </row>
    <row r="108" spans="1:31" s="10" customFormat="1" ht="19.899999999999999" customHeight="1">
      <c r="B108" s="153"/>
      <c r="C108" s="154"/>
      <c r="D108" s="155" t="s">
        <v>290</v>
      </c>
      <c r="E108" s="156"/>
      <c r="F108" s="156"/>
      <c r="G108" s="156"/>
      <c r="H108" s="156"/>
      <c r="I108" s="156"/>
      <c r="J108" s="157">
        <f>J202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291</v>
      </c>
      <c r="E109" s="156"/>
      <c r="F109" s="156"/>
      <c r="G109" s="156"/>
      <c r="H109" s="156"/>
      <c r="I109" s="156"/>
      <c r="J109" s="157">
        <f>J209</f>
        <v>0</v>
      </c>
      <c r="K109" s="154"/>
      <c r="L109" s="158"/>
    </row>
    <row r="110" spans="1:31" s="10" customFormat="1" ht="19.899999999999999" customHeight="1">
      <c r="B110" s="153"/>
      <c r="C110" s="154"/>
      <c r="D110" s="155" t="s">
        <v>153</v>
      </c>
      <c r="E110" s="156"/>
      <c r="F110" s="156"/>
      <c r="G110" s="156"/>
      <c r="H110" s="156"/>
      <c r="I110" s="156"/>
      <c r="J110" s="157">
        <f>J212</f>
        <v>0</v>
      </c>
      <c r="K110" s="154"/>
      <c r="L110" s="158"/>
    </row>
    <row r="111" spans="1:31" s="10" customFormat="1" ht="19.899999999999999" customHeight="1">
      <c r="B111" s="153"/>
      <c r="C111" s="154"/>
      <c r="D111" s="155" t="s">
        <v>292</v>
      </c>
      <c r="E111" s="156"/>
      <c r="F111" s="156"/>
      <c r="G111" s="156"/>
      <c r="H111" s="156"/>
      <c r="I111" s="156"/>
      <c r="J111" s="157">
        <f>J223</f>
        <v>0</v>
      </c>
      <c r="K111" s="154"/>
      <c r="L111" s="158"/>
    </row>
    <row r="112" spans="1:31" s="2" customFormat="1" ht="21.7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6.95" customHeight="1">
      <c r="A113" s="34"/>
      <c r="B113" s="54"/>
      <c r="C113" s="55"/>
      <c r="D113" s="55"/>
      <c r="E113" s="55"/>
      <c r="F113" s="55"/>
      <c r="G113" s="55"/>
      <c r="H113" s="55"/>
      <c r="I113" s="55"/>
      <c r="J113" s="55"/>
      <c r="K113" s="55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7" spans="1:31" s="2" customFormat="1" ht="6.95" customHeight="1">
      <c r="A117" s="34"/>
      <c r="B117" s="56"/>
      <c r="C117" s="57"/>
      <c r="D117" s="57"/>
      <c r="E117" s="57"/>
      <c r="F117" s="57"/>
      <c r="G117" s="57"/>
      <c r="H117" s="57"/>
      <c r="I117" s="57"/>
      <c r="J117" s="57"/>
      <c r="K117" s="57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24.95" customHeight="1">
      <c r="A118" s="34"/>
      <c r="B118" s="35"/>
      <c r="C118" s="23" t="s">
        <v>111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16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6.5" customHeight="1">
      <c r="A121" s="34"/>
      <c r="B121" s="35"/>
      <c r="C121" s="36"/>
      <c r="D121" s="36"/>
      <c r="E121" s="300" t="str">
        <f>E7</f>
        <v>ZŠ DĚDINA - navýšení kapacity kmenovou třídou v křídle B1</v>
      </c>
      <c r="F121" s="301"/>
      <c r="G121" s="301"/>
      <c r="H121" s="301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2" customHeight="1">
      <c r="A122" s="34"/>
      <c r="B122" s="35"/>
      <c r="C122" s="29" t="s">
        <v>100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6.5" customHeight="1">
      <c r="A123" s="34"/>
      <c r="B123" s="35"/>
      <c r="C123" s="36"/>
      <c r="D123" s="36"/>
      <c r="E123" s="288" t="str">
        <f>E9</f>
        <v>03 - STAVEBNÍ PRÁCE</v>
      </c>
      <c r="F123" s="299"/>
      <c r="G123" s="299"/>
      <c r="H123" s="299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>
      <c r="A125" s="34"/>
      <c r="B125" s="35"/>
      <c r="C125" s="29" t="s">
        <v>22</v>
      </c>
      <c r="D125" s="36"/>
      <c r="E125" s="36"/>
      <c r="F125" s="27" t="str">
        <f>F12</f>
        <v>Žukovského 6/580, Praha 6 - Liboc</v>
      </c>
      <c r="G125" s="36"/>
      <c r="H125" s="36"/>
      <c r="I125" s="29" t="s">
        <v>24</v>
      </c>
      <c r="J125" s="66" t="str">
        <f>IF(J12="","",J12)</f>
        <v>29. 3. 2021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25.7" customHeight="1">
      <c r="A127" s="34"/>
      <c r="B127" s="35"/>
      <c r="C127" s="29" t="s">
        <v>26</v>
      </c>
      <c r="D127" s="36"/>
      <c r="E127" s="36"/>
      <c r="F127" s="27" t="str">
        <f>E15</f>
        <v>Městská část Praha 6</v>
      </c>
      <c r="G127" s="36"/>
      <c r="H127" s="36"/>
      <c r="I127" s="29" t="s">
        <v>32</v>
      </c>
      <c r="J127" s="32" t="str">
        <f>E21</f>
        <v>QUADRA PROJECT s.r.o.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5.2" customHeight="1">
      <c r="A128" s="34"/>
      <c r="B128" s="35"/>
      <c r="C128" s="29" t="s">
        <v>30</v>
      </c>
      <c r="D128" s="36"/>
      <c r="E128" s="36"/>
      <c r="F128" s="27" t="str">
        <f>IF(E18="","",E18)</f>
        <v>Vyplň údaj</v>
      </c>
      <c r="G128" s="36"/>
      <c r="H128" s="36"/>
      <c r="I128" s="29" t="s">
        <v>35</v>
      </c>
      <c r="J128" s="32" t="str">
        <f>E24</f>
        <v>Vladimír Mrázek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0.3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11" customFormat="1" ht="29.25" customHeight="1">
      <c r="A130" s="159"/>
      <c r="B130" s="160"/>
      <c r="C130" s="161" t="s">
        <v>112</v>
      </c>
      <c r="D130" s="162" t="s">
        <v>64</v>
      </c>
      <c r="E130" s="162" t="s">
        <v>60</v>
      </c>
      <c r="F130" s="162" t="s">
        <v>61</v>
      </c>
      <c r="G130" s="162" t="s">
        <v>113</v>
      </c>
      <c r="H130" s="162" t="s">
        <v>114</v>
      </c>
      <c r="I130" s="162" t="s">
        <v>115</v>
      </c>
      <c r="J130" s="162" t="s">
        <v>104</v>
      </c>
      <c r="K130" s="163" t="s">
        <v>116</v>
      </c>
      <c r="L130" s="164"/>
      <c r="M130" s="75" t="s">
        <v>1</v>
      </c>
      <c r="N130" s="76" t="s">
        <v>43</v>
      </c>
      <c r="O130" s="76" t="s">
        <v>117</v>
      </c>
      <c r="P130" s="76" t="s">
        <v>118</v>
      </c>
      <c r="Q130" s="76" t="s">
        <v>119</v>
      </c>
      <c r="R130" s="76" t="s">
        <v>120</v>
      </c>
      <c r="S130" s="76" t="s">
        <v>121</v>
      </c>
      <c r="T130" s="77" t="s">
        <v>122</v>
      </c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</row>
    <row r="131" spans="1:65" s="2" customFormat="1" ht="22.9" customHeight="1">
      <c r="A131" s="34"/>
      <c r="B131" s="35"/>
      <c r="C131" s="82" t="s">
        <v>123</v>
      </c>
      <c r="D131" s="36"/>
      <c r="E131" s="36"/>
      <c r="F131" s="36"/>
      <c r="G131" s="36"/>
      <c r="H131" s="36"/>
      <c r="I131" s="36"/>
      <c r="J131" s="165">
        <f>BK131</f>
        <v>0</v>
      </c>
      <c r="K131" s="36"/>
      <c r="L131" s="39"/>
      <c r="M131" s="78"/>
      <c r="N131" s="166"/>
      <c r="O131" s="79"/>
      <c r="P131" s="167">
        <f>P132+P155</f>
        <v>0</v>
      </c>
      <c r="Q131" s="79"/>
      <c r="R131" s="167">
        <f>R132+R155</f>
        <v>14.11076012</v>
      </c>
      <c r="S131" s="79"/>
      <c r="T131" s="168">
        <f>T132+T155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78</v>
      </c>
      <c r="AU131" s="17" t="s">
        <v>106</v>
      </c>
      <c r="BK131" s="169">
        <f>BK132+BK155</f>
        <v>0</v>
      </c>
    </row>
    <row r="132" spans="1:65" s="12" customFormat="1" ht="25.9" customHeight="1">
      <c r="B132" s="170"/>
      <c r="C132" s="171"/>
      <c r="D132" s="172" t="s">
        <v>78</v>
      </c>
      <c r="E132" s="173" t="s">
        <v>154</v>
      </c>
      <c r="F132" s="173" t="s">
        <v>155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P133+P138+P148+P153</f>
        <v>0</v>
      </c>
      <c r="Q132" s="178"/>
      <c r="R132" s="179">
        <f>R133+R138+R148+R153</f>
        <v>12.026490819999999</v>
      </c>
      <c r="S132" s="178"/>
      <c r="T132" s="180">
        <f>T133+T138+T148+T153</f>
        <v>0</v>
      </c>
      <c r="AR132" s="181" t="s">
        <v>87</v>
      </c>
      <c r="AT132" s="182" t="s">
        <v>78</v>
      </c>
      <c r="AU132" s="182" t="s">
        <v>79</v>
      </c>
      <c r="AY132" s="181" t="s">
        <v>127</v>
      </c>
      <c r="BK132" s="183">
        <f>BK133+BK138+BK148+BK153</f>
        <v>0</v>
      </c>
    </row>
    <row r="133" spans="1:65" s="12" customFormat="1" ht="22.9" customHeight="1">
      <c r="B133" s="170"/>
      <c r="C133" s="171"/>
      <c r="D133" s="172" t="s">
        <v>78</v>
      </c>
      <c r="E133" s="184" t="s">
        <v>143</v>
      </c>
      <c r="F133" s="184" t="s">
        <v>293</v>
      </c>
      <c r="G133" s="171"/>
      <c r="H133" s="171"/>
      <c r="I133" s="174"/>
      <c r="J133" s="185">
        <f>BK133</f>
        <v>0</v>
      </c>
      <c r="K133" s="171"/>
      <c r="L133" s="176"/>
      <c r="M133" s="177"/>
      <c r="N133" s="178"/>
      <c r="O133" s="178"/>
      <c r="P133" s="179">
        <f>SUM(P134:P137)</f>
        <v>0</v>
      </c>
      <c r="Q133" s="178"/>
      <c r="R133" s="179">
        <f>SUM(R134:R137)</f>
        <v>0.41233132</v>
      </c>
      <c r="S133" s="178"/>
      <c r="T133" s="180">
        <f>SUM(T134:T137)</f>
        <v>0</v>
      </c>
      <c r="AR133" s="181" t="s">
        <v>87</v>
      </c>
      <c r="AT133" s="182" t="s">
        <v>78</v>
      </c>
      <c r="AU133" s="182" t="s">
        <v>87</v>
      </c>
      <c r="AY133" s="181" t="s">
        <v>127</v>
      </c>
      <c r="BK133" s="183">
        <f>SUM(BK134:BK137)</f>
        <v>0</v>
      </c>
    </row>
    <row r="134" spans="1:65" s="2" customFormat="1" ht="16.5" customHeight="1">
      <c r="A134" s="34"/>
      <c r="B134" s="35"/>
      <c r="C134" s="186" t="s">
        <v>87</v>
      </c>
      <c r="D134" s="186" t="s">
        <v>130</v>
      </c>
      <c r="E134" s="187" t="s">
        <v>294</v>
      </c>
      <c r="F134" s="188" t="s">
        <v>295</v>
      </c>
      <c r="G134" s="189" t="s">
        <v>164</v>
      </c>
      <c r="H134" s="190">
        <v>1.7629999999999999</v>
      </c>
      <c r="I134" s="191"/>
      <c r="J134" s="192">
        <f>ROUND(I134*H134,2)</f>
        <v>0</v>
      </c>
      <c r="K134" s="188" t="s">
        <v>139</v>
      </c>
      <c r="L134" s="39"/>
      <c r="M134" s="193" t="s">
        <v>1</v>
      </c>
      <c r="N134" s="194" t="s">
        <v>44</v>
      </c>
      <c r="O134" s="71"/>
      <c r="P134" s="195">
        <f>O134*H134</f>
        <v>0</v>
      </c>
      <c r="Q134" s="195">
        <v>0.17763999999999999</v>
      </c>
      <c r="R134" s="195">
        <f>Q134*H134</f>
        <v>0.31317931999999998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160</v>
      </c>
      <c r="AT134" s="197" t="s">
        <v>130</v>
      </c>
      <c r="AU134" s="197" t="s">
        <v>89</v>
      </c>
      <c r="AY134" s="17" t="s">
        <v>127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87</v>
      </c>
      <c r="BK134" s="198">
        <f>ROUND(I134*H134,2)</f>
        <v>0</v>
      </c>
      <c r="BL134" s="17" t="s">
        <v>160</v>
      </c>
      <c r="BM134" s="197" t="s">
        <v>296</v>
      </c>
    </row>
    <row r="135" spans="1:65" s="13" customFormat="1">
      <c r="B135" s="204"/>
      <c r="C135" s="205"/>
      <c r="D135" s="206" t="s">
        <v>166</v>
      </c>
      <c r="E135" s="207" t="s">
        <v>1</v>
      </c>
      <c r="F135" s="208" t="s">
        <v>297</v>
      </c>
      <c r="G135" s="205"/>
      <c r="H135" s="209">
        <v>1.7629999999999999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166</v>
      </c>
      <c r="AU135" s="215" t="s">
        <v>89</v>
      </c>
      <c r="AV135" s="13" t="s">
        <v>89</v>
      </c>
      <c r="AW135" s="13" t="s">
        <v>34</v>
      </c>
      <c r="AX135" s="13" t="s">
        <v>87</v>
      </c>
      <c r="AY135" s="215" t="s">
        <v>127</v>
      </c>
    </row>
    <row r="136" spans="1:65" s="2" customFormat="1" ht="16.5" customHeight="1">
      <c r="A136" s="34"/>
      <c r="B136" s="35"/>
      <c r="C136" s="186" t="s">
        <v>89</v>
      </c>
      <c r="D136" s="186" t="s">
        <v>130</v>
      </c>
      <c r="E136" s="187" t="s">
        <v>298</v>
      </c>
      <c r="F136" s="188" t="s">
        <v>299</v>
      </c>
      <c r="G136" s="189" t="s">
        <v>164</v>
      </c>
      <c r="H136" s="190">
        <v>1.6</v>
      </c>
      <c r="I136" s="191"/>
      <c r="J136" s="192">
        <f>ROUND(I136*H136,2)</f>
        <v>0</v>
      </c>
      <c r="K136" s="188" t="s">
        <v>139</v>
      </c>
      <c r="L136" s="39"/>
      <c r="M136" s="193" t="s">
        <v>1</v>
      </c>
      <c r="N136" s="194" t="s">
        <v>44</v>
      </c>
      <c r="O136" s="71"/>
      <c r="P136" s="195">
        <f>O136*H136</f>
        <v>0</v>
      </c>
      <c r="Q136" s="195">
        <v>6.1969999999999997E-2</v>
      </c>
      <c r="R136" s="195">
        <f>Q136*H136</f>
        <v>9.9152000000000004E-2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160</v>
      </c>
      <c r="AT136" s="197" t="s">
        <v>130</v>
      </c>
      <c r="AU136" s="197" t="s">
        <v>89</v>
      </c>
      <c r="AY136" s="17" t="s">
        <v>127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87</v>
      </c>
      <c r="BK136" s="198">
        <f>ROUND(I136*H136,2)</f>
        <v>0</v>
      </c>
      <c r="BL136" s="17" t="s">
        <v>160</v>
      </c>
      <c r="BM136" s="197" t="s">
        <v>300</v>
      </c>
    </row>
    <row r="137" spans="1:65" s="13" customFormat="1">
      <c r="B137" s="204"/>
      <c r="C137" s="205"/>
      <c r="D137" s="206" t="s">
        <v>166</v>
      </c>
      <c r="E137" s="207" t="s">
        <v>1</v>
      </c>
      <c r="F137" s="208" t="s">
        <v>301</v>
      </c>
      <c r="G137" s="205"/>
      <c r="H137" s="209">
        <v>1.6</v>
      </c>
      <c r="I137" s="210"/>
      <c r="J137" s="205"/>
      <c r="K137" s="205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166</v>
      </c>
      <c r="AU137" s="215" t="s">
        <v>89</v>
      </c>
      <c r="AV137" s="13" t="s">
        <v>89</v>
      </c>
      <c r="AW137" s="13" t="s">
        <v>34</v>
      </c>
      <c r="AX137" s="13" t="s">
        <v>87</v>
      </c>
      <c r="AY137" s="215" t="s">
        <v>127</v>
      </c>
    </row>
    <row r="138" spans="1:65" s="12" customFormat="1" ht="22.9" customHeight="1">
      <c r="B138" s="170"/>
      <c r="C138" s="171"/>
      <c r="D138" s="172" t="s">
        <v>78</v>
      </c>
      <c r="E138" s="184" t="s">
        <v>180</v>
      </c>
      <c r="F138" s="184" t="s">
        <v>302</v>
      </c>
      <c r="G138" s="171"/>
      <c r="H138" s="171"/>
      <c r="I138" s="174"/>
      <c r="J138" s="185">
        <f>BK138</f>
        <v>0</v>
      </c>
      <c r="K138" s="171"/>
      <c r="L138" s="176"/>
      <c r="M138" s="177"/>
      <c r="N138" s="178"/>
      <c r="O138" s="178"/>
      <c r="P138" s="179">
        <f>SUM(P139:P147)</f>
        <v>0</v>
      </c>
      <c r="Q138" s="178"/>
      <c r="R138" s="179">
        <f>SUM(R139:R147)</f>
        <v>11.5976851</v>
      </c>
      <c r="S138" s="178"/>
      <c r="T138" s="180">
        <f>SUM(T139:T147)</f>
        <v>0</v>
      </c>
      <c r="AR138" s="181" t="s">
        <v>87</v>
      </c>
      <c r="AT138" s="182" t="s">
        <v>78</v>
      </c>
      <c r="AU138" s="182" t="s">
        <v>87</v>
      </c>
      <c r="AY138" s="181" t="s">
        <v>127</v>
      </c>
      <c r="BK138" s="183">
        <f>SUM(BK139:BK147)</f>
        <v>0</v>
      </c>
    </row>
    <row r="139" spans="1:65" s="2" customFormat="1" ht="16.5" customHeight="1">
      <c r="A139" s="34"/>
      <c r="B139" s="35"/>
      <c r="C139" s="186" t="s">
        <v>143</v>
      </c>
      <c r="D139" s="186" t="s">
        <v>130</v>
      </c>
      <c r="E139" s="187" t="s">
        <v>303</v>
      </c>
      <c r="F139" s="188" t="s">
        <v>304</v>
      </c>
      <c r="G139" s="189" t="s">
        <v>164</v>
      </c>
      <c r="H139" s="190">
        <v>1.67</v>
      </c>
      <c r="I139" s="191"/>
      <c r="J139" s="192">
        <f>ROUND(I139*H139,2)</f>
        <v>0</v>
      </c>
      <c r="K139" s="188" t="s">
        <v>139</v>
      </c>
      <c r="L139" s="39"/>
      <c r="M139" s="193" t="s">
        <v>1</v>
      </c>
      <c r="N139" s="194" t="s">
        <v>44</v>
      </c>
      <c r="O139" s="71"/>
      <c r="P139" s="195">
        <f>O139*H139</f>
        <v>0</v>
      </c>
      <c r="Q139" s="195">
        <v>4.1529999999999997E-2</v>
      </c>
      <c r="R139" s="195">
        <f>Q139*H139</f>
        <v>6.9355099999999989E-2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160</v>
      </c>
      <c r="AT139" s="197" t="s">
        <v>130</v>
      </c>
      <c r="AU139" s="197" t="s">
        <v>89</v>
      </c>
      <c r="AY139" s="17" t="s">
        <v>127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87</v>
      </c>
      <c r="BK139" s="198">
        <f>ROUND(I139*H139,2)</f>
        <v>0</v>
      </c>
      <c r="BL139" s="17" t="s">
        <v>160</v>
      </c>
      <c r="BM139" s="197" t="s">
        <v>305</v>
      </c>
    </row>
    <row r="140" spans="1:65" s="13" customFormat="1">
      <c r="B140" s="204"/>
      <c r="C140" s="205"/>
      <c r="D140" s="206" t="s">
        <v>166</v>
      </c>
      <c r="E140" s="207" t="s">
        <v>1</v>
      </c>
      <c r="F140" s="208" t="s">
        <v>306</v>
      </c>
      <c r="G140" s="205"/>
      <c r="H140" s="209">
        <v>1.1100000000000001</v>
      </c>
      <c r="I140" s="210"/>
      <c r="J140" s="205"/>
      <c r="K140" s="205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166</v>
      </c>
      <c r="AU140" s="215" t="s">
        <v>89</v>
      </c>
      <c r="AV140" s="13" t="s">
        <v>89</v>
      </c>
      <c r="AW140" s="13" t="s">
        <v>34</v>
      </c>
      <c r="AX140" s="13" t="s">
        <v>79</v>
      </c>
      <c r="AY140" s="215" t="s">
        <v>127</v>
      </c>
    </row>
    <row r="141" spans="1:65" s="13" customFormat="1">
      <c r="B141" s="204"/>
      <c r="C141" s="205"/>
      <c r="D141" s="206" t="s">
        <v>166</v>
      </c>
      <c r="E141" s="207" t="s">
        <v>1</v>
      </c>
      <c r="F141" s="208" t="s">
        <v>307</v>
      </c>
      <c r="G141" s="205"/>
      <c r="H141" s="209">
        <v>0.56000000000000005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166</v>
      </c>
      <c r="AU141" s="215" t="s">
        <v>89</v>
      </c>
      <c r="AV141" s="13" t="s">
        <v>89</v>
      </c>
      <c r="AW141" s="13" t="s">
        <v>34</v>
      </c>
      <c r="AX141" s="13" t="s">
        <v>79</v>
      </c>
      <c r="AY141" s="215" t="s">
        <v>127</v>
      </c>
    </row>
    <row r="142" spans="1:65" s="14" customFormat="1">
      <c r="B142" s="220"/>
      <c r="C142" s="221"/>
      <c r="D142" s="206" t="s">
        <v>166</v>
      </c>
      <c r="E142" s="222" t="s">
        <v>1</v>
      </c>
      <c r="F142" s="223" t="s">
        <v>265</v>
      </c>
      <c r="G142" s="221"/>
      <c r="H142" s="224">
        <v>1.6700000000000002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166</v>
      </c>
      <c r="AU142" s="230" t="s">
        <v>89</v>
      </c>
      <c r="AV142" s="14" t="s">
        <v>160</v>
      </c>
      <c r="AW142" s="14" t="s">
        <v>34</v>
      </c>
      <c r="AX142" s="14" t="s">
        <v>87</v>
      </c>
      <c r="AY142" s="230" t="s">
        <v>127</v>
      </c>
    </row>
    <row r="143" spans="1:65" s="2" customFormat="1" ht="16.5" customHeight="1">
      <c r="A143" s="34"/>
      <c r="B143" s="35"/>
      <c r="C143" s="186" t="s">
        <v>160</v>
      </c>
      <c r="D143" s="186" t="s">
        <v>130</v>
      </c>
      <c r="E143" s="187" t="s">
        <v>308</v>
      </c>
      <c r="F143" s="188" t="s">
        <v>309</v>
      </c>
      <c r="G143" s="189" t="s">
        <v>174</v>
      </c>
      <c r="H143" s="190">
        <v>4</v>
      </c>
      <c r="I143" s="191"/>
      <c r="J143" s="192">
        <f>ROUND(I143*H143,2)</f>
        <v>0</v>
      </c>
      <c r="K143" s="188" t="s">
        <v>139</v>
      </c>
      <c r="L143" s="39"/>
      <c r="M143" s="193" t="s">
        <v>1</v>
      </c>
      <c r="N143" s="194" t="s">
        <v>44</v>
      </c>
      <c r="O143" s="71"/>
      <c r="P143" s="195">
        <f>O143*H143</f>
        <v>0</v>
      </c>
      <c r="Q143" s="195">
        <v>0.1575</v>
      </c>
      <c r="R143" s="195">
        <f>Q143*H143</f>
        <v>0.63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160</v>
      </c>
      <c r="AT143" s="197" t="s">
        <v>130</v>
      </c>
      <c r="AU143" s="197" t="s">
        <v>89</v>
      </c>
      <c r="AY143" s="17" t="s">
        <v>127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87</v>
      </c>
      <c r="BK143" s="198">
        <f>ROUND(I143*H143,2)</f>
        <v>0</v>
      </c>
      <c r="BL143" s="17" t="s">
        <v>160</v>
      </c>
      <c r="BM143" s="197" t="s">
        <v>310</v>
      </c>
    </row>
    <row r="144" spans="1:65" s="2" customFormat="1" ht="16.5" customHeight="1">
      <c r="A144" s="34"/>
      <c r="B144" s="35"/>
      <c r="C144" s="186" t="s">
        <v>126</v>
      </c>
      <c r="D144" s="186" t="s">
        <v>130</v>
      </c>
      <c r="E144" s="187" t="s">
        <v>311</v>
      </c>
      <c r="F144" s="188" t="s">
        <v>312</v>
      </c>
      <c r="G144" s="189" t="s">
        <v>164</v>
      </c>
      <c r="H144" s="190">
        <v>61.85</v>
      </c>
      <c r="I144" s="191"/>
      <c r="J144" s="192">
        <f>ROUND(I144*H144,2)</f>
        <v>0</v>
      </c>
      <c r="K144" s="188" t="s">
        <v>1</v>
      </c>
      <c r="L144" s="39"/>
      <c r="M144" s="193" t="s">
        <v>1</v>
      </c>
      <c r="N144" s="194" t="s">
        <v>44</v>
      </c>
      <c r="O144" s="71"/>
      <c r="P144" s="195">
        <f>O144*H144</f>
        <v>0</v>
      </c>
      <c r="Q144" s="195">
        <v>8.7999999999999995E-2</v>
      </c>
      <c r="R144" s="195">
        <f>Q144*H144</f>
        <v>5.4428000000000001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160</v>
      </c>
      <c r="AT144" s="197" t="s">
        <v>130</v>
      </c>
      <c r="AU144" s="197" t="s">
        <v>89</v>
      </c>
      <c r="AY144" s="17" t="s">
        <v>127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7" t="s">
        <v>87</v>
      </c>
      <c r="BK144" s="198">
        <f>ROUND(I144*H144,2)</f>
        <v>0</v>
      </c>
      <c r="BL144" s="17" t="s">
        <v>160</v>
      </c>
      <c r="BM144" s="197" t="s">
        <v>313</v>
      </c>
    </row>
    <row r="145" spans="1:65" s="2" customFormat="1" ht="16.5" customHeight="1">
      <c r="A145" s="34"/>
      <c r="B145" s="35"/>
      <c r="C145" s="186" t="s">
        <v>180</v>
      </c>
      <c r="D145" s="186" t="s">
        <v>130</v>
      </c>
      <c r="E145" s="187" t="s">
        <v>314</v>
      </c>
      <c r="F145" s="188" t="s">
        <v>315</v>
      </c>
      <c r="G145" s="189" t="s">
        <v>164</v>
      </c>
      <c r="H145" s="190">
        <v>61.85</v>
      </c>
      <c r="I145" s="191"/>
      <c r="J145" s="192">
        <f>ROUND(I145*H145,2)</f>
        <v>0</v>
      </c>
      <c r="K145" s="188" t="s">
        <v>1</v>
      </c>
      <c r="L145" s="39"/>
      <c r="M145" s="193" t="s">
        <v>1</v>
      </c>
      <c r="N145" s="194" t="s">
        <v>44</v>
      </c>
      <c r="O145" s="71"/>
      <c r="P145" s="195">
        <f>O145*H145</f>
        <v>0</v>
      </c>
      <c r="Q145" s="195">
        <v>8.7999999999999995E-2</v>
      </c>
      <c r="R145" s="195">
        <f>Q145*H145</f>
        <v>5.4428000000000001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160</v>
      </c>
      <c r="AT145" s="197" t="s">
        <v>130</v>
      </c>
      <c r="AU145" s="197" t="s">
        <v>89</v>
      </c>
      <c r="AY145" s="17" t="s">
        <v>127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87</v>
      </c>
      <c r="BK145" s="198">
        <f>ROUND(I145*H145,2)</f>
        <v>0</v>
      </c>
      <c r="BL145" s="17" t="s">
        <v>160</v>
      </c>
      <c r="BM145" s="197" t="s">
        <v>316</v>
      </c>
    </row>
    <row r="146" spans="1:65" s="2" customFormat="1" ht="16.5" customHeight="1">
      <c r="A146" s="34"/>
      <c r="B146" s="35"/>
      <c r="C146" s="186" t="s">
        <v>185</v>
      </c>
      <c r="D146" s="186" t="s">
        <v>130</v>
      </c>
      <c r="E146" s="187" t="s">
        <v>317</v>
      </c>
      <c r="F146" s="188" t="s">
        <v>318</v>
      </c>
      <c r="G146" s="189" t="s">
        <v>174</v>
      </c>
      <c r="H146" s="190">
        <v>1</v>
      </c>
      <c r="I146" s="191"/>
      <c r="J146" s="192">
        <f>ROUND(I146*H146,2)</f>
        <v>0</v>
      </c>
      <c r="K146" s="188" t="s">
        <v>139</v>
      </c>
      <c r="L146" s="39"/>
      <c r="M146" s="193" t="s">
        <v>1</v>
      </c>
      <c r="N146" s="194" t="s">
        <v>44</v>
      </c>
      <c r="O146" s="71"/>
      <c r="P146" s="195">
        <f>O146*H146</f>
        <v>0</v>
      </c>
      <c r="Q146" s="195">
        <v>4.8000000000000001E-4</v>
      </c>
      <c r="R146" s="195">
        <f>Q146*H146</f>
        <v>4.8000000000000001E-4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160</v>
      </c>
      <c r="AT146" s="197" t="s">
        <v>130</v>
      </c>
      <c r="AU146" s="197" t="s">
        <v>89</v>
      </c>
      <c r="AY146" s="17" t="s">
        <v>127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87</v>
      </c>
      <c r="BK146" s="198">
        <f>ROUND(I146*H146,2)</f>
        <v>0</v>
      </c>
      <c r="BL146" s="17" t="s">
        <v>160</v>
      </c>
      <c r="BM146" s="197" t="s">
        <v>319</v>
      </c>
    </row>
    <row r="147" spans="1:65" s="2" customFormat="1" ht="16.5" customHeight="1">
      <c r="A147" s="34"/>
      <c r="B147" s="35"/>
      <c r="C147" s="244" t="s">
        <v>190</v>
      </c>
      <c r="D147" s="244" t="s">
        <v>320</v>
      </c>
      <c r="E147" s="245" t="s">
        <v>321</v>
      </c>
      <c r="F147" s="246" t="s">
        <v>322</v>
      </c>
      <c r="G147" s="247" t="s">
        <v>174</v>
      </c>
      <c r="H147" s="248">
        <v>1</v>
      </c>
      <c r="I147" s="249"/>
      <c r="J147" s="250">
        <f>ROUND(I147*H147,2)</f>
        <v>0</v>
      </c>
      <c r="K147" s="246" t="s">
        <v>1</v>
      </c>
      <c r="L147" s="251"/>
      <c r="M147" s="252" t="s">
        <v>1</v>
      </c>
      <c r="N147" s="253" t="s">
        <v>44</v>
      </c>
      <c r="O147" s="71"/>
      <c r="P147" s="195">
        <f>O147*H147</f>
        <v>0</v>
      </c>
      <c r="Q147" s="195">
        <v>1.225E-2</v>
      </c>
      <c r="R147" s="195">
        <f>Q147*H147</f>
        <v>1.225E-2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190</v>
      </c>
      <c r="AT147" s="197" t="s">
        <v>320</v>
      </c>
      <c r="AU147" s="197" t="s">
        <v>89</v>
      </c>
      <c r="AY147" s="17" t="s">
        <v>127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17" t="s">
        <v>87</v>
      </c>
      <c r="BK147" s="198">
        <f>ROUND(I147*H147,2)</f>
        <v>0</v>
      </c>
      <c r="BL147" s="17" t="s">
        <v>160</v>
      </c>
      <c r="BM147" s="197" t="s">
        <v>323</v>
      </c>
    </row>
    <row r="148" spans="1:65" s="12" customFormat="1" ht="22.9" customHeight="1">
      <c r="B148" s="170"/>
      <c r="C148" s="171"/>
      <c r="D148" s="172" t="s">
        <v>78</v>
      </c>
      <c r="E148" s="184" t="s">
        <v>156</v>
      </c>
      <c r="F148" s="184" t="s">
        <v>157</v>
      </c>
      <c r="G148" s="171"/>
      <c r="H148" s="171"/>
      <c r="I148" s="174"/>
      <c r="J148" s="185">
        <f>BK148</f>
        <v>0</v>
      </c>
      <c r="K148" s="171"/>
      <c r="L148" s="176"/>
      <c r="M148" s="177"/>
      <c r="N148" s="178"/>
      <c r="O148" s="178"/>
      <c r="P148" s="179">
        <f>SUM(P149:P152)</f>
        <v>0</v>
      </c>
      <c r="Q148" s="178"/>
      <c r="R148" s="179">
        <f>SUM(R149:R152)</f>
        <v>1.64744E-2</v>
      </c>
      <c r="S148" s="178"/>
      <c r="T148" s="180">
        <f>SUM(T149:T152)</f>
        <v>0</v>
      </c>
      <c r="AR148" s="181" t="s">
        <v>87</v>
      </c>
      <c r="AT148" s="182" t="s">
        <v>78</v>
      </c>
      <c r="AU148" s="182" t="s">
        <v>87</v>
      </c>
      <c r="AY148" s="181" t="s">
        <v>127</v>
      </c>
      <c r="BK148" s="183">
        <f>SUM(BK149:BK152)</f>
        <v>0</v>
      </c>
    </row>
    <row r="149" spans="1:65" s="2" customFormat="1" ht="16.5" customHeight="1">
      <c r="A149" s="34"/>
      <c r="B149" s="35"/>
      <c r="C149" s="186" t="s">
        <v>156</v>
      </c>
      <c r="D149" s="186" t="s">
        <v>130</v>
      </c>
      <c r="E149" s="187" t="s">
        <v>158</v>
      </c>
      <c r="F149" s="188" t="s">
        <v>159</v>
      </c>
      <c r="G149" s="189" t="s">
        <v>133</v>
      </c>
      <c r="H149" s="190">
        <v>1</v>
      </c>
      <c r="I149" s="191"/>
      <c r="J149" s="192">
        <f>ROUND(I149*H149,2)</f>
        <v>0</v>
      </c>
      <c r="K149" s="188" t="s">
        <v>1</v>
      </c>
      <c r="L149" s="39"/>
      <c r="M149" s="193" t="s">
        <v>1</v>
      </c>
      <c r="N149" s="194" t="s">
        <v>44</v>
      </c>
      <c r="O149" s="71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160</v>
      </c>
      <c r="AT149" s="197" t="s">
        <v>130</v>
      </c>
      <c r="AU149" s="197" t="s">
        <v>89</v>
      </c>
      <c r="AY149" s="17" t="s">
        <v>127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7" t="s">
        <v>87</v>
      </c>
      <c r="BK149" s="198">
        <f>ROUND(I149*H149,2)</f>
        <v>0</v>
      </c>
      <c r="BL149" s="17" t="s">
        <v>160</v>
      </c>
      <c r="BM149" s="197" t="s">
        <v>324</v>
      </c>
    </row>
    <row r="150" spans="1:65" s="2" customFormat="1" ht="21.75" customHeight="1">
      <c r="A150" s="34"/>
      <c r="B150" s="35"/>
      <c r="C150" s="186" t="s">
        <v>197</v>
      </c>
      <c r="D150" s="186" t="s">
        <v>130</v>
      </c>
      <c r="E150" s="187" t="s">
        <v>325</v>
      </c>
      <c r="F150" s="188" t="s">
        <v>326</v>
      </c>
      <c r="G150" s="189" t="s">
        <v>164</v>
      </c>
      <c r="H150" s="190">
        <v>90</v>
      </c>
      <c r="I150" s="191"/>
      <c r="J150" s="192">
        <f>ROUND(I150*H150,2)</f>
        <v>0</v>
      </c>
      <c r="K150" s="188" t="s">
        <v>139</v>
      </c>
      <c r="L150" s="39"/>
      <c r="M150" s="193" t="s">
        <v>1</v>
      </c>
      <c r="N150" s="194" t="s">
        <v>44</v>
      </c>
      <c r="O150" s="71"/>
      <c r="P150" s="195">
        <f>O150*H150</f>
        <v>0</v>
      </c>
      <c r="Q150" s="195">
        <v>1.2999999999999999E-4</v>
      </c>
      <c r="R150" s="195">
        <f>Q150*H150</f>
        <v>1.1699999999999999E-2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160</v>
      </c>
      <c r="AT150" s="197" t="s">
        <v>130</v>
      </c>
      <c r="AU150" s="197" t="s">
        <v>89</v>
      </c>
      <c r="AY150" s="17" t="s">
        <v>127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87</v>
      </c>
      <c r="BK150" s="198">
        <f>ROUND(I150*H150,2)</f>
        <v>0</v>
      </c>
      <c r="BL150" s="17" t="s">
        <v>160</v>
      </c>
      <c r="BM150" s="197" t="s">
        <v>327</v>
      </c>
    </row>
    <row r="151" spans="1:65" s="2" customFormat="1" ht="16.5" customHeight="1">
      <c r="A151" s="34"/>
      <c r="B151" s="35"/>
      <c r="C151" s="186" t="s">
        <v>201</v>
      </c>
      <c r="D151" s="186" t="s">
        <v>130</v>
      </c>
      <c r="E151" s="187" t="s">
        <v>328</v>
      </c>
      <c r="F151" s="188" t="s">
        <v>329</v>
      </c>
      <c r="G151" s="189" t="s">
        <v>164</v>
      </c>
      <c r="H151" s="190">
        <v>119.36</v>
      </c>
      <c r="I151" s="191"/>
      <c r="J151" s="192">
        <f>ROUND(I151*H151,2)</f>
        <v>0</v>
      </c>
      <c r="K151" s="188" t="s">
        <v>139</v>
      </c>
      <c r="L151" s="39"/>
      <c r="M151" s="193" t="s">
        <v>1</v>
      </c>
      <c r="N151" s="194" t="s">
        <v>44</v>
      </c>
      <c r="O151" s="71"/>
      <c r="P151" s="195">
        <f>O151*H151</f>
        <v>0</v>
      </c>
      <c r="Q151" s="195">
        <v>4.0000000000000003E-5</v>
      </c>
      <c r="R151" s="195">
        <f>Q151*H151</f>
        <v>4.7744000000000007E-3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160</v>
      </c>
      <c r="AT151" s="197" t="s">
        <v>130</v>
      </c>
      <c r="AU151" s="197" t="s">
        <v>89</v>
      </c>
      <c r="AY151" s="17" t="s">
        <v>127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87</v>
      </c>
      <c r="BK151" s="198">
        <f>ROUND(I151*H151,2)</f>
        <v>0</v>
      </c>
      <c r="BL151" s="17" t="s">
        <v>160</v>
      </c>
      <c r="BM151" s="197" t="s">
        <v>330</v>
      </c>
    </row>
    <row r="152" spans="1:65" s="13" customFormat="1">
      <c r="B152" s="204"/>
      <c r="C152" s="205"/>
      <c r="D152" s="206" t="s">
        <v>166</v>
      </c>
      <c r="E152" s="207" t="s">
        <v>1</v>
      </c>
      <c r="F152" s="208" t="s">
        <v>331</v>
      </c>
      <c r="G152" s="205"/>
      <c r="H152" s="209">
        <v>119.36</v>
      </c>
      <c r="I152" s="210"/>
      <c r="J152" s="205"/>
      <c r="K152" s="205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166</v>
      </c>
      <c r="AU152" s="215" t="s">
        <v>89</v>
      </c>
      <c r="AV152" s="13" t="s">
        <v>89</v>
      </c>
      <c r="AW152" s="13" t="s">
        <v>34</v>
      </c>
      <c r="AX152" s="13" t="s">
        <v>87</v>
      </c>
      <c r="AY152" s="215" t="s">
        <v>127</v>
      </c>
    </row>
    <row r="153" spans="1:65" s="12" customFormat="1" ht="22.9" customHeight="1">
      <c r="B153" s="170"/>
      <c r="C153" s="171"/>
      <c r="D153" s="172" t="s">
        <v>78</v>
      </c>
      <c r="E153" s="184" t="s">
        <v>332</v>
      </c>
      <c r="F153" s="184" t="s">
        <v>333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P154</f>
        <v>0</v>
      </c>
      <c r="Q153" s="178"/>
      <c r="R153" s="179">
        <f>R154</f>
        <v>0</v>
      </c>
      <c r="S153" s="178"/>
      <c r="T153" s="180">
        <f>T154</f>
        <v>0</v>
      </c>
      <c r="AR153" s="181" t="s">
        <v>87</v>
      </c>
      <c r="AT153" s="182" t="s">
        <v>78</v>
      </c>
      <c r="AU153" s="182" t="s">
        <v>87</v>
      </c>
      <c r="AY153" s="181" t="s">
        <v>127</v>
      </c>
      <c r="BK153" s="183">
        <f>BK154</f>
        <v>0</v>
      </c>
    </row>
    <row r="154" spans="1:65" s="2" customFormat="1" ht="16.5" customHeight="1">
      <c r="A154" s="34"/>
      <c r="B154" s="35"/>
      <c r="C154" s="186" t="s">
        <v>205</v>
      </c>
      <c r="D154" s="186" t="s">
        <v>130</v>
      </c>
      <c r="E154" s="187" t="s">
        <v>334</v>
      </c>
      <c r="F154" s="188" t="s">
        <v>335</v>
      </c>
      <c r="G154" s="189" t="s">
        <v>229</v>
      </c>
      <c r="H154" s="190">
        <v>12.026</v>
      </c>
      <c r="I154" s="191"/>
      <c r="J154" s="192">
        <f>ROUND(I154*H154,2)</f>
        <v>0</v>
      </c>
      <c r="K154" s="188" t="s">
        <v>139</v>
      </c>
      <c r="L154" s="39"/>
      <c r="M154" s="193" t="s">
        <v>1</v>
      </c>
      <c r="N154" s="194" t="s">
        <v>44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160</v>
      </c>
      <c r="AT154" s="197" t="s">
        <v>130</v>
      </c>
      <c r="AU154" s="197" t="s">
        <v>89</v>
      </c>
      <c r="AY154" s="17" t="s">
        <v>127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87</v>
      </c>
      <c r="BK154" s="198">
        <f>ROUND(I154*H154,2)</f>
        <v>0</v>
      </c>
      <c r="BL154" s="17" t="s">
        <v>160</v>
      </c>
      <c r="BM154" s="197" t="s">
        <v>336</v>
      </c>
    </row>
    <row r="155" spans="1:65" s="12" customFormat="1" ht="25.9" customHeight="1">
      <c r="B155" s="170"/>
      <c r="C155" s="171"/>
      <c r="D155" s="172" t="s">
        <v>78</v>
      </c>
      <c r="E155" s="173" t="s">
        <v>245</v>
      </c>
      <c r="F155" s="173" t="s">
        <v>246</v>
      </c>
      <c r="G155" s="171"/>
      <c r="H155" s="171"/>
      <c r="I155" s="174"/>
      <c r="J155" s="175">
        <f>BK155</f>
        <v>0</v>
      </c>
      <c r="K155" s="171"/>
      <c r="L155" s="176"/>
      <c r="M155" s="177"/>
      <c r="N155" s="178"/>
      <c r="O155" s="178"/>
      <c r="P155" s="179">
        <f>P156+P160+P174+P182+P187+P202+P209+P212+P223</f>
        <v>0</v>
      </c>
      <c r="Q155" s="178"/>
      <c r="R155" s="179">
        <f>R156+R160+R174+R182+R187+R202+R209+R212+R223</f>
        <v>2.0842693000000008</v>
      </c>
      <c r="S155" s="178"/>
      <c r="T155" s="180">
        <f>T156+T160+T174+T182+T187+T202+T209+T212+T223</f>
        <v>0</v>
      </c>
      <c r="AR155" s="181" t="s">
        <v>89</v>
      </c>
      <c r="AT155" s="182" t="s">
        <v>78</v>
      </c>
      <c r="AU155" s="182" t="s">
        <v>79</v>
      </c>
      <c r="AY155" s="181" t="s">
        <v>127</v>
      </c>
      <c r="BK155" s="183">
        <f>BK156+BK160+BK174+BK182+BK187+BK202+BK209+BK212+BK223</f>
        <v>0</v>
      </c>
    </row>
    <row r="156" spans="1:65" s="12" customFormat="1" ht="22.9" customHeight="1">
      <c r="B156" s="170"/>
      <c r="C156" s="171"/>
      <c r="D156" s="172" t="s">
        <v>78</v>
      </c>
      <c r="E156" s="184" t="s">
        <v>337</v>
      </c>
      <c r="F156" s="184" t="s">
        <v>338</v>
      </c>
      <c r="G156" s="171"/>
      <c r="H156" s="171"/>
      <c r="I156" s="174"/>
      <c r="J156" s="185">
        <f>BK156</f>
        <v>0</v>
      </c>
      <c r="K156" s="171"/>
      <c r="L156" s="176"/>
      <c r="M156" s="177"/>
      <c r="N156" s="178"/>
      <c r="O156" s="178"/>
      <c r="P156" s="179">
        <f>SUM(P157:P159)</f>
        <v>0</v>
      </c>
      <c r="Q156" s="178"/>
      <c r="R156" s="179">
        <f>SUM(R157:R159)</f>
        <v>4.3499999999999997E-2</v>
      </c>
      <c r="S156" s="178"/>
      <c r="T156" s="180">
        <f>SUM(T157:T159)</f>
        <v>0</v>
      </c>
      <c r="AR156" s="181" t="s">
        <v>89</v>
      </c>
      <c r="AT156" s="182" t="s">
        <v>78</v>
      </c>
      <c r="AU156" s="182" t="s">
        <v>87</v>
      </c>
      <c r="AY156" s="181" t="s">
        <v>127</v>
      </c>
      <c r="BK156" s="183">
        <f>SUM(BK157:BK159)</f>
        <v>0</v>
      </c>
    </row>
    <row r="157" spans="1:65" s="2" customFormat="1" ht="16.5" customHeight="1">
      <c r="A157" s="34"/>
      <c r="B157" s="35"/>
      <c r="C157" s="186" t="s">
        <v>209</v>
      </c>
      <c r="D157" s="186" t="s">
        <v>130</v>
      </c>
      <c r="E157" s="187" t="s">
        <v>339</v>
      </c>
      <c r="F157" s="188" t="s">
        <v>340</v>
      </c>
      <c r="G157" s="189" t="s">
        <v>174</v>
      </c>
      <c r="H157" s="190">
        <v>10</v>
      </c>
      <c r="I157" s="191"/>
      <c r="J157" s="192">
        <f>ROUND(I157*H157,2)</f>
        <v>0</v>
      </c>
      <c r="K157" s="188" t="s">
        <v>1</v>
      </c>
      <c r="L157" s="39"/>
      <c r="M157" s="193" t="s">
        <v>1</v>
      </c>
      <c r="N157" s="194" t="s">
        <v>44</v>
      </c>
      <c r="O157" s="71"/>
      <c r="P157" s="195">
        <f>O157*H157</f>
        <v>0</v>
      </c>
      <c r="Q157" s="195">
        <v>2.2300000000000002E-3</v>
      </c>
      <c r="R157" s="195">
        <f>Q157*H157</f>
        <v>2.23E-2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220</v>
      </c>
      <c r="AT157" s="197" t="s">
        <v>130</v>
      </c>
      <c r="AU157" s="197" t="s">
        <v>89</v>
      </c>
      <c r="AY157" s="17" t="s">
        <v>127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7" t="s">
        <v>87</v>
      </c>
      <c r="BK157" s="198">
        <f>ROUND(I157*H157,2)</f>
        <v>0</v>
      </c>
      <c r="BL157" s="17" t="s">
        <v>220</v>
      </c>
      <c r="BM157" s="197" t="s">
        <v>341</v>
      </c>
    </row>
    <row r="158" spans="1:65" s="2" customFormat="1" ht="21.75" customHeight="1">
      <c r="A158" s="34"/>
      <c r="B158" s="35"/>
      <c r="C158" s="244" t="s">
        <v>213</v>
      </c>
      <c r="D158" s="244" t="s">
        <v>320</v>
      </c>
      <c r="E158" s="245" t="s">
        <v>342</v>
      </c>
      <c r="F158" s="246" t="s">
        <v>343</v>
      </c>
      <c r="G158" s="247" t="s">
        <v>174</v>
      </c>
      <c r="H158" s="248">
        <v>10</v>
      </c>
      <c r="I158" s="249"/>
      <c r="J158" s="250">
        <f>ROUND(I158*H158,2)</f>
        <v>0</v>
      </c>
      <c r="K158" s="246" t="s">
        <v>1</v>
      </c>
      <c r="L158" s="251"/>
      <c r="M158" s="252" t="s">
        <v>1</v>
      </c>
      <c r="N158" s="253" t="s">
        <v>44</v>
      </c>
      <c r="O158" s="71"/>
      <c r="P158" s="195">
        <f>O158*H158</f>
        <v>0</v>
      </c>
      <c r="Q158" s="195">
        <v>2.1199999999999999E-3</v>
      </c>
      <c r="R158" s="195">
        <f>Q158*H158</f>
        <v>2.12E-2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344</v>
      </c>
      <c r="AT158" s="197" t="s">
        <v>320</v>
      </c>
      <c r="AU158" s="197" t="s">
        <v>89</v>
      </c>
      <c r="AY158" s="17" t="s">
        <v>127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87</v>
      </c>
      <c r="BK158" s="198">
        <f>ROUND(I158*H158,2)</f>
        <v>0</v>
      </c>
      <c r="BL158" s="17" t="s">
        <v>220</v>
      </c>
      <c r="BM158" s="197" t="s">
        <v>345</v>
      </c>
    </row>
    <row r="159" spans="1:65" s="2" customFormat="1" ht="16.5" customHeight="1">
      <c r="A159" s="34"/>
      <c r="B159" s="35"/>
      <c r="C159" s="186" t="s">
        <v>8</v>
      </c>
      <c r="D159" s="186" t="s">
        <v>130</v>
      </c>
      <c r="E159" s="187" t="s">
        <v>346</v>
      </c>
      <c r="F159" s="188" t="s">
        <v>347</v>
      </c>
      <c r="G159" s="189" t="s">
        <v>348</v>
      </c>
      <c r="H159" s="254"/>
      <c r="I159" s="191"/>
      <c r="J159" s="192">
        <f>ROUND(I159*H159,2)</f>
        <v>0</v>
      </c>
      <c r="K159" s="188" t="s">
        <v>139</v>
      </c>
      <c r="L159" s="39"/>
      <c r="M159" s="193" t="s">
        <v>1</v>
      </c>
      <c r="N159" s="194" t="s">
        <v>44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220</v>
      </c>
      <c r="AT159" s="197" t="s">
        <v>130</v>
      </c>
      <c r="AU159" s="197" t="s">
        <v>89</v>
      </c>
      <c r="AY159" s="17" t="s">
        <v>127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87</v>
      </c>
      <c r="BK159" s="198">
        <f>ROUND(I159*H159,2)</f>
        <v>0</v>
      </c>
      <c r="BL159" s="17" t="s">
        <v>220</v>
      </c>
      <c r="BM159" s="197" t="s">
        <v>349</v>
      </c>
    </row>
    <row r="160" spans="1:65" s="12" customFormat="1" ht="22.9" customHeight="1">
      <c r="B160" s="170"/>
      <c r="C160" s="171"/>
      <c r="D160" s="172" t="s">
        <v>78</v>
      </c>
      <c r="E160" s="184" t="s">
        <v>350</v>
      </c>
      <c r="F160" s="184" t="s">
        <v>351</v>
      </c>
      <c r="G160" s="171"/>
      <c r="H160" s="171"/>
      <c r="I160" s="174"/>
      <c r="J160" s="185">
        <f>BK160</f>
        <v>0</v>
      </c>
      <c r="K160" s="171"/>
      <c r="L160" s="176"/>
      <c r="M160" s="177"/>
      <c r="N160" s="178"/>
      <c r="O160" s="178"/>
      <c r="P160" s="179">
        <f>SUM(P161:P173)</f>
        <v>0</v>
      </c>
      <c r="Q160" s="178"/>
      <c r="R160" s="179">
        <f>SUM(R161:R173)</f>
        <v>1.7956469000000006</v>
      </c>
      <c r="S160" s="178"/>
      <c r="T160" s="180">
        <f>SUM(T161:T173)</f>
        <v>0</v>
      </c>
      <c r="AR160" s="181" t="s">
        <v>89</v>
      </c>
      <c r="AT160" s="182" t="s">
        <v>78</v>
      </c>
      <c r="AU160" s="182" t="s">
        <v>87</v>
      </c>
      <c r="AY160" s="181" t="s">
        <v>127</v>
      </c>
      <c r="BK160" s="183">
        <f>SUM(BK161:BK173)</f>
        <v>0</v>
      </c>
    </row>
    <row r="161" spans="1:65" s="2" customFormat="1" ht="16.5" customHeight="1">
      <c r="A161" s="34"/>
      <c r="B161" s="35"/>
      <c r="C161" s="186" t="s">
        <v>220</v>
      </c>
      <c r="D161" s="186" t="s">
        <v>130</v>
      </c>
      <c r="E161" s="187" t="s">
        <v>352</v>
      </c>
      <c r="F161" s="188" t="s">
        <v>353</v>
      </c>
      <c r="G161" s="189" t="s">
        <v>164</v>
      </c>
      <c r="H161" s="190">
        <v>22.48</v>
      </c>
      <c r="I161" s="191"/>
      <c r="J161" s="192">
        <f>ROUND(I161*H161,2)</f>
        <v>0</v>
      </c>
      <c r="K161" s="188" t="s">
        <v>139</v>
      </c>
      <c r="L161" s="39"/>
      <c r="M161" s="193" t="s">
        <v>1</v>
      </c>
      <c r="N161" s="194" t="s">
        <v>44</v>
      </c>
      <c r="O161" s="71"/>
      <c r="P161" s="195">
        <f>O161*H161</f>
        <v>0</v>
      </c>
      <c r="Q161" s="195">
        <v>4.5030000000000001E-2</v>
      </c>
      <c r="R161" s="195">
        <f>Q161*H161</f>
        <v>1.0122744000000001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220</v>
      </c>
      <c r="AT161" s="197" t="s">
        <v>130</v>
      </c>
      <c r="AU161" s="197" t="s">
        <v>89</v>
      </c>
      <c r="AY161" s="17" t="s">
        <v>127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87</v>
      </c>
      <c r="BK161" s="198">
        <f>ROUND(I161*H161,2)</f>
        <v>0</v>
      </c>
      <c r="BL161" s="17" t="s">
        <v>220</v>
      </c>
      <c r="BM161" s="197" t="s">
        <v>354</v>
      </c>
    </row>
    <row r="162" spans="1:65" s="13" customFormat="1">
      <c r="B162" s="204"/>
      <c r="C162" s="205"/>
      <c r="D162" s="206" t="s">
        <v>166</v>
      </c>
      <c r="E162" s="207" t="s">
        <v>1</v>
      </c>
      <c r="F162" s="208" t="s">
        <v>355</v>
      </c>
      <c r="G162" s="205"/>
      <c r="H162" s="209">
        <v>22.48</v>
      </c>
      <c r="I162" s="210"/>
      <c r="J162" s="205"/>
      <c r="K162" s="205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166</v>
      </c>
      <c r="AU162" s="215" t="s">
        <v>89</v>
      </c>
      <c r="AV162" s="13" t="s">
        <v>89</v>
      </c>
      <c r="AW162" s="13" t="s">
        <v>34</v>
      </c>
      <c r="AX162" s="13" t="s">
        <v>87</v>
      </c>
      <c r="AY162" s="215" t="s">
        <v>127</v>
      </c>
    </row>
    <row r="163" spans="1:65" s="2" customFormat="1" ht="16.5" customHeight="1">
      <c r="A163" s="34"/>
      <c r="B163" s="35"/>
      <c r="C163" s="186" t="s">
        <v>226</v>
      </c>
      <c r="D163" s="186" t="s">
        <v>130</v>
      </c>
      <c r="E163" s="187" t="s">
        <v>356</v>
      </c>
      <c r="F163" s="188" t="s">
        <v>357</v>
      </c>
      <c r="G163" s="189" t="s">
        <v>164</v>
      </c>
      <c r="H163" s="190">
        <v>4.68</v>
      </c>
      <c r="I163" s="191"/>
      <c r="J163" s="192">
        <f>ROUND(I163*H163,2)</f>
        <v>0</v>
      </c>
      <c r="K163" s="188" t="s">
        <v>1</v>
      </c>
      <c r="L163" s="39"/>
      <c r="M163" s="193" t="s">
        <v>1</v>
      </c>
      <c r="N163" s="194" t="s">
        <v>44</v>
      </c>
      <c r="O163" s="71"/>
      <c r="P163" s="195">
        <f>O163*H163</f>
        <v>0</v>
      </c>
      <c r="Q163" s="195">
        <v>2.5069999999999999E-2</v>
      </c>
      <c r="R163" s="195">
        <f>Q163*H163</f>
        <v>0.11732759999999999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220</v>
      </c>
      <c r="AT163" s="197" t="s">
        <v>130</v>
      </c>
      <c r="AU163" s="197" t="s">
        <v>89</v>
      </c>
      <c r="AY163" s="17" t="s">
        <v>127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87</v>
      </c>
      <c r="BK163" s="198">
        <f>ROUND(I163*H163,2)</f>
        <v>0</v>
      </c>
      <c r="BL163" s="17" t="s">
        <v>220</v>
      </c>
      <c r="BM163" s="197" t="s">
        <v>358</v>
      </c>
    </row>
    <row r="164" spans="1:65" s="13" customFormat="1">
      <c r="B164" s="204"/>
      <c r="C164" s="205"/>
      <c r="D164" s="206" t="s">
        <v>166</v>
      </c>
      <c r="E164" s="207" t="s">
        <v>1</v>
      </c>
      <c r="F164" s="208" t="s">
        <v>359</v>
      </c>
      <c r="G164" s="205"/>
      <c r="H164" s="209">
        <v>4.68</v>
      </c>
      <c r="I164" s="210"/>
      <c r="J164" s="205"/>
      <c r="K164" s="205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166</v>
      </c>
      <c r="AU164" s="215" t="s">
        <v>89</v>
      </c>
      <c r="AV164" s="13" t="s">
        <v>89</v>
      </c>
      <c r="AW164" s="13" t="s">
        <v>34</v>
      </c>
      <c r="AX164" s="13" t="s">
        <v>87</v>
      </c>
      <c r="AY164" s="215" t="s">
        <v>127</v>
      </c>
    </row>
    <row r="165" spans="1:65" s="2" customFormat="1" ht="16.5" customHeight="1">
      <c r="A165" s="34"/>
      <c r="B165" s="35"/>
      <c r="C165" s="186" t="s">
        <v>231</v>
      </c>
      <c r="D165" s="186" t="s">
        <v>130</v>
      </c>
      <c r="E165" s="187" t="s">
        <v>360</v>
      </c>
      <c r="F165" s="188" t="s">
        <v>361</v>
      </c>
      <c r="G165" s="189" t="s">
        <v>164</v>
      </c>
      <c r="H165" s="190">
        <v>4.7699999999999996</v>
      </c>
      <c r="I165" s="191"/>
      <c r="J165" s="192">
        <f>ROUND(I165*H165,2)</f>
        <v>0</v>
      </c>
      <c r="K165" s="188" t="s">
        <v>1</v>
      </c>
      <c r="L165" s="39"/>
      <c r="M165" s="193" t="s">
        <v>1</v>
      </c>
      <c r="N165" s="194" t="s">
        <v>44</v>
      </c>
      <c r="O165" s="71"/>
      <c r="P165" s="195">
        <f>O165*H165</f>
        <v>0</v>
      </c>
      <c r="Q165" s="195">
        <v>2.5069999999999999E-2</v>
      </c>
      <c r="R165" s="195">
        <f>Q165*H165</f>
        <v>0.11958389999999998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130</v>
      </c>
      <c r="AU165" s="197" t="s">
        <v>89</v>
      </c>
      <c r="AY165" s="17" t="s">
        <v>127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17" t="s">
        <v>87</v>
      </c>
      <c r="BK165" s="198">
        <f>ROUND(I165*H165,2)</f>
        <v>0</v>
      </c>
      <c r="BL165" s="17" t="s">
        <v>220</v>
      </c>
      <c r="BM165" s="197" t="s">
        <v>362</v>
      </c>
    </row>
    <row r="166" spans="1:65" s="13" customFormat="1">
      <c r="B166" s="204"/>
      <c r="C166" s="205"/>
      <c r="D166" s="206" t="s">
        <v>166</v>
      </c>
      <c r="E166" s="207" t="s">
        <v>1</v>
      </c>
      <c r="F166" s="208" t="s">
        <v>363</v>
      </c>
      <c r="G166" s="205"/>
      <c r="H166" s="209">
        <v>4.7699999999999996</v>
      </c>
      <c r="I166" s="210"/>
      <c r="J166" s="205"/>
      <c r="K166" s="205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166</v>
      </c>
      <c r="AU166" s="215" t="s">
        <v>89</v>
      </c>
      <c r="AV166" s="13" t="s">
        <v>89</v>
      </c>
      <c r="AW166" s="13" t="s">
        <v>34</v>
      </c>
      <c r="AX166" s="13" t="s">
        <v>87</v>
      </c>
      <c r="AY166" s="215" t="s">
        <v>127</v>
      </c>
    </row>
    <row r="167" spans="1:65" s="2" customFormat="1" ht="21.75" customHeight="1">
      <c r="A167" s="34"/>
      <c r="B167" s="35"/>
      <c r="C167" s="186" t="s">
        <v>235</v>
      </c>
      <c r="D167" s="186" t="s">
        <v>130</v>
      </c>
      <c r="E167" s="187" t="s">
        <v>364</v>
      </c>
      <c r="F167" s="188" t="s">
        <v>365</v>
      </c>
      <c r="G167" s="189" t="s">
        <v>164</v>
      </c>
      <c r="H167" s="190">
        <v>21.3</v>
      </c>
      <c r="I167" s="191"/>
      <c r="J167" s="192">
        <f>ROUND(I167*H167,2)</f>
        <v>0</v>
      </c>
      <c r="K167" s="188" t="s">
        <v>1</v>
      </c>
      <c r="L167" s="39"/>
      <c r="M167" s="193" t="s">
        <v>1</v>
      </c>
      <c r="N167" s="194" t="s">
        <v>44</v>
      </c>
      <c r="O167" s="71"/>
      <c r="P167" s="195">
        <f>O167*H167</f>
        <v>0</v>
      </c>
      <c r="Q167" s="195">
        <v>2.5069999999999999E-2</v>
      </c>
      <c r="R167" s="195">
        <f>Q167*H167</f>
        <v>0.53399099999999999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220</v>
      </c>
      <c r="AT167" s="197" t="s">
        <v>130</v>
      </c>
      <c r="AU167" s="197" t="s">
        <v>89</v>
      </c>
      <c r="AY167" s="17" t="s">
        <v>127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87</v>
      </c>
      <c r="BK167" s="198">
        <f>ROUND(I167*H167,2)</f>
        <v>0</v>
      </c>
      <c r="BL167" s="17" t="s">
        <v>220</v>
      </c>
      <c r="BM167" s="197" t="s">
        <v>366</v>
      </c>
    </row>
    <row r="168" spans="1:65" s="13" customFormat="1">
      <c r="B168" s="204"/>
      <c r="C168" s="205"/>
      <c r="D168" s="206" t="s">
        <v>166</v>
      </c>
      <c r="E168" s="207" t="s">
        <v>1</v>
      </c>
      <c r="F168" s="208" t="s">
        <v>367</v>
      </c>
      <c r="G168" s="205"/>
      <c r="H168" s="209">
        <v>11.13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166</v>
      </c>
      <c r="AU168" s="215" t="s">
        <v>89</v>
      </c>
      <c r="AV168" s="13" t="s">
        <v>89</v>
      </c>
      <c r="AW168" s="13" t="s">
        <v>34</v>
      </c>
      <c r="AX168" s="13" t="s">
        <v>79</v>
      </c>
      <c r="AY168" s="215" t="s">
        <v>127</v>
      </c>
    </row>
    <row r="169" spans="1:65" s="13" customFormat="1">
      <c r="B169" s="204"/>
      <c r="C169" s="205"/>
      <c r="D169" s="206" t="s">
        <v>166</v>
      </c>
      <c r="E169" s="207" t="s">
        <v>1</v>
      </c>
      <c r="F169" s="208" t="s">
        <v>368</v>
      </c>
      <c r="G169" s="205"/>
      <c r="H169" s="209">
        <v>10.17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166</v>
      </c>
      <c r="AU169" s="215" t="s">
        <v>89</v>
      </c>
      <c r="AV169" s="13" t="s">
        <v>89</v>
      </c>
      <c r="AW169" s="13" t="s">
        <v>34</v>
      </c>
      <c r="AX169" s="13" t="s">
        <v>79</v>
      </c>
      <c r="AY169" s="215" t="s">
        <v>127</v>
      </c>
    </row>
    <row r="170" spans="1:65" s="14" customFormat="1">
      <c r="B170" s="220"/>
      <c r="C170" s="221"/>
      <c r="D170" s="206" t="s">
        <v>166</v>
      </c>
      <c r="E170" s="222" t="s">
        <v>1</v>
      </c>
      <c r="F170" s="223" t="s">
        <v>265</v>
      </c>
      <c r="G170" s="221"/>
      <c r="H170" s="224">
        <v>21.3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166</v>
      </c>
      <c r="AU170" s="230" t="s">
        <v>89</v>
      </c>
      <c r="AV170" s="14" t="s">
        <v>160</v>
      </c>
      <c r="AW170" s="14" t="s">
        <v>34</v>
      </c>
      <c r="AX170" s="14" t="s">
        <v>87</v>
      </c>
      <c r="AY170" s="230" t="s">
        <v>127</v>
      </c>
    </row>
    <row r="171" spans="1:65" s="2" customFormat="1" ht="16.5" customHeight="1">
      <c r="A171" s="34"/>
      <c r="B171" s="35"/>
      <c r="C171" s="186" t="s">
        <v>241</v>
      </c>
      <c r="D171" s="186" t="s">
        <v>130</v>
      </c>
      <c r="E171" s="187" t="s">
        <v>369</v>
      </c>
      <c r="F171" s="188" t="s">
        <v>370</v>
      </c>
      <c r="G171" s="189" t="s">
        <v>174</v>
      </c>
      <c r="H171" s="190">
        <v>1</v>
      </c>
      <c r="I171" s="191"/>
      <c r="J171" s="192">
        <f>ROUND(I171*H171,2)</f>
        <v>0</v>
      </c>
      <c r="K171" s="188" t="s">
        <v>139</v>
      </c>
      <c r="L171" s="39"/>
      <c r="M171" s="193" t="s">
        <v>1</v>
      </c>
      <c r="N171" s="194" t="s">
        <v>44</v>
      </c>
      <c r="O171" s="71"/>
      <c r="P171" s="195">
        <f>O171*H171</f>
        <v>0</v>
      </c>
      <c r="Q171" s="195">
        <v>2.2000000000000001E-4</v>
      </c>
      <c r="R171" s="195">
        <f>Q171*H171</f>
        <v>2.2000000000000001E-4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220</v>
      </c>
      <c r="AT171" s="197" t="s">
        <v>130</v>
      </c>
      <c r="AU171" s="197" t="s">
        <v>89</v>
      </c>
      <c r="AY171" s="17" t="s">
        <v>127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7" t="s">
        <v>87</v>
      </c>
      <c r="BK171" s="198">
        <f>ROUND(I171*H171,2)</f>
        <v>0</v>
      </c>
      <c r="BL171" s="17" t="s">
        <v>220</v>
      </c>
      <c r="BM171" s="197" t="s">
        <v>371</v>
      </c>
    </row>
    <row r="172" spans="1:65" s="2" customFormat="1" ht="16.5" customHeight="1">
      <c r="A172" s="34"/>
      <c r="B172" s="35"/>
      <c r="C172" s="244" t="s">
        <v>7</v>
      </c>
      <c r="D172" s="244" t="s">
        <v>320</v>
      </c>
      <c r="E172" s="245" t="s">
        <v>372</v>
      </c>
      <c r="F172" s="246" t="s">
        <v>373</v>
      </c>
      <c r="G172" s="247" t="s">
        <v>174</v>
      </c>
      <c r="H172" s="248">
        <v>1</v>
      </c>
      <c r="I172" s="249"/>
      <c r="J172" s="250">
        <f>ROUND(I172*H172,2)</f>
        <v>0</v>
      </c>
      <c r="K172" s="246" t="s">
        <v>1</v>
      </c>
      <c r="L172" s="251"/>
      <c r="M172" s="252" t="s">
        <v>1</v>
      </c>
      <c r="N172" s="253" t="s">
        <v>44</v>
      </c>
      <c r="O172" s="71"/>
      <c r="P172" s="195">
        <f>O172*H172</f>
        <v>0</v>
      </c>
      <c r="Q172" s="195">
        <v>1.225E-2</v>
      </c>
      <c r="R172" s="195">
        <f>Q172*H172</f>
        <v>1.225E-2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344</v>
      </c>
      <c r="AT172" s="197" t="s">
        <v>320</v>
      </c>
      <c r="AU172" s="197" t="s">
        <v>89</v>
      </c>
      <c r="AY172" s="17" t="s">
        <v>127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7" t="s">
        <v>87</v>
      </c>
      <c r="BK172" s="198">
        <f>ROUND(I172*H172,2)</f>
        <v>0</v>
      </c>
      <c r="BL172" s="17" t="s">
        <v>220</v>
      </c>
      <c r="BM172" s="197" t="s">
        <v>374</v>
      </c>
    </row>
    <row r="173" spans="1:65" s="2" customFormat="1" ht="16.5" customHeight="1">
      <c r="A173" s="34"/>
      <c r="B173" s="35"/>
      <c r="C173" s="186" t="s">
        <v>253</v>
      </c>
      <c r="D173" s="186" t="s">
        <v>130</v>
      </c>
      <c r="E173" s="187" t="s">
        <v>375</v>
      </c>
      <c r="F173" s="188" t="s">
        <v>376</v>
      </c>
      <c r="G173" s="189" t="s">
        <v>348</v>
      </c>
      <c r="H173" s="254"/>
      <c r="I173" s="191"/>
      <c r="J173" s="192">
        <f>ROUND(I173*H173,2)</f>
        <v>0</v>
      </c>
      <c r="K173" s="188" t="s">
        <v>139</v>
      </c>
      <c r="L173" s="39"/>
      <c r="M173" s="193" t="s">
        <v>1</v>
      </c>
      <c r="N173" s="194" t="s">
        <v>44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130</v>
      </c>
      <c r="AU173" s="197" t="s">
        <v>89</v>
      </c>
      <c r="AY173" s="17" t="s">
        <v>127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87</v>
      </c>
      <c r="BK173" s="198">
        <f>ROUND(I173*H173,2)</f>
        <v>0</v>
      </c>
      <c r="BL173" s="17" t="s">
        <v>220</v>
      </c>
      <c r="BM173" s="197" t="s">
        <v>377</v>
      </c>
    </row>
    <row r="174" spans="1:65" s="12" customFormat="1" ht="22.9" customHeight="1">
      <c r="B174" s="170"/>
      <c r="C174" s="171"/>
      <c r="D174" s="172" t="s">
        <v>78</v>
      </c>
      <c r="E174" s="184" t="s">
        <v>378</v>
      </c>
      <c r="F174" s="184" t="s">
        <v>379</v>
      </c>
      <c r="G174" s="171"/>
      <c r="H174" s="171"/>
      <c r="I174" s="174"/>
      <c r="J174" s="185">
        <f>BK174</f>
        <v>0</v>
      </c>
      <c r="K174" s="171"/>
      <c r="L174" s="176"/>
      <c r="M174" s="177"/>
      <c r="N174" s="178"/>
      <c r="O174" s="178"/>
      <c r="P174" s="179">
        <f>SUM(P175:P181)</f>
        <v>0</v>
      </c>
      <c r="Q174" s="178"/>
      <c r="R174" s="179">
        <f>SUM(R175:R181)</f>
        <v>0</v>
      </c>
      <c r="S174" s="178"/>
      <c r="T174" s="180">
        <f>SUM(T175:T181)</f>
        <v>0</v>
      </c>
      <c r="AR174" s="181" t="s">
        <v>89</v>
      </c>
      <c r="AT174" s="182" t="s">
        <v>78</v>
      </c>
      <c r="AU174" s="182" t="s">
        <v>87</v>
      </c>
      <c r="AY174" s="181" t="s">
        <v>127</v>
      </c>
      <c r="BK174" s="183">
        <f>SUM(BK175:BK181)</f>
        <v>0</v>
      </c>
    </row>
    <row r="175" spans="1:65" s="2" customFormat="1" ht="24">
      <c r="A175" s="34"/>
      <c r="B175" s="35"/>
      <c r="C175" s="186" t="s">
        <v>258</v>
      </c>
      <c r="D175" s="186" t="s">
        <v>130</v>
      </c>
      <c r="E175" s="187" t="s">
        <v>380</v>
      </c>
      <c r="F175" s="188" t="s">
        <v>381</v>
      </c>
      <c r="G175" s="189" t="s">
        <v>174</v>
      </c>
      <c r="H175" s="190">
        <v>1</v>
      </c>
      <c r="I175" s="191"/>
      <c r="J175" s="192">
        <f>ROUND(I175*H175,2)</f>
        <v>0</v>
      </c>
      <c r="K175" s="188" t="s">
        <v>1</v>
      </c>
      <c r="L175" s="39"/>
      <c r="M175" s="193" t="s">
        <v>1</v>
      </c>
      <c r="N175" s="194" t="s">
        <v>44</v>
      </c>
      <c r="O175" s="71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220</v>
      </c>
      <c r="AT175" s="197" t="s">
        <v>130</v>
      </c>
      <c r="AU175" s="197" t="s">
        <v>89</v>
      </c>
      <c r="AY175" s="17" t="s">
        <v>127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7" t="s">
        <v>87</v>
      </c>
      <c r="BK175" s="198">
        <f>ROUND(I175*H175,2)</f>
        <v>0</v>
      </c>
      <c r="BL175" s="17" t="s">
        <v>220</v>
      </c>
      <c r="BM175" s="197" t="s">
        <v>382</v>
      </c>
    </row>
    <row r="176" spans="1:65" s="2" customFormat="1" ht="16.5" customHeight="1">
      <c r="A176" s="34"/>
      <c r="B176" s="35"/>
      <c r="C176" s="186" t="s">
        <v>266</v>
      </c>
      <c r="D176" s="186" t="s">
        <v>130</v>
      </c>
      <c r="E176" s="187" t="s">
        <v>383</v>
      </c>
      <c r="F176" s="188" t="s">
        <v>384</v>
      </c>
      <c r="G176" s="189" t="s">
        <v>174</v>
      </c>
      <c r="H176" s="190">
        <v>1</v>
      </c>
      <c r="I176" s="191"/>
      <c r="J176" s="192">
        <f>ROUND(I176*H176,2)</f>
        <v>0</v>
      </c>
      <c r="K176" s="188" t="s">
        <v>1</v>
      </c>
      <c r="L176" s="39"/>
      <c r="M176" s="193" t="s">
        <v>1</v>
      </c>
      <c r="N176" s="194" t="s">
        <v>44</v>
      </c>
      <c r="O176" s="71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220</v>
      </c>
      <c r="AT176" s="197" t="s">
        <v>130</v>
      </c>
      <c r="AU176" s="197" t="s">
        <v>89</v>
      </c>
      <c r="AY176" s="17" t="s">
        <v>127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7" t="s">
        <v>87</v>
      </c>
      <c r="BK176" s="198">
        <f>ROUND(I176*H176,2)</f>
        <v>0</v>
      </c>
      <c r="BL176" s="17" t="s">
        <v>220</v>
      </c>
      <c r="BM176" s="197" t="s">
        <v>385</v>
      </c>
    </row>
    <row r="177" spans="1:65" s="2" customFormat="1" ht="33" customHeight="1">
      <c r="A177" s="34"/>
      <c r="B177" s="35"/>
      <c r="C177" s="186" t="s">
        <v>272</v>
      </c>
      <c r="D177" s="186" t="s">
        <v>130</v>
      </c>
      <c r="E177" s="187" t="s">
        <v>386</v>
      </c>
      <c r="F177" s="188" t="s">
        <v>387</v>
      </c>
      <c r="G177" s="189" t="s">
        <v>174</v>
      </c>
      <c r="H177" s="190">
        <v>1</v>
      </c>
      <c r="I177" s="191"/>
      <c r="J177" s="192">
        <f>ROUND(I177*H177,2)</f>
        <v>0</v>
      </c>
      <c r="K177" s="188" t="s">
        <v>1</v>
      </c>
      <c r="L177" s="39"/>
      <c r="M177" s="193" t="s">
        <v>1</v>
      </c>
      <c r="N177" s="194" t="s">
        <v>44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220</v>
      </c>
      <c r="AT177" s="197" t="s">
        <v>130</v>
      </c>
      <c r="AU177" s="197" t="s">
        <v>89</v>
      </c>
      <c r="AY177" s="17" t="s">
        <v>127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87</v>
      </c>
      <c r="BK177" s="198">
        <f>ROUND(I177*H177,2)</f>
        <v>0</v>
      </c>
      <c r="BL177" s="17" t="s">
        <v>220</v>
      </c>
      <c r="BM177" s="197" t="s">
        <v>388</v>
      </c>
    </row>
    <row r="178" spans="1:65" s="2" customFormat="1" ht="19.5">
      <c r="A178" s="34"/>
      <c r="B178" s="35"/>
      <c r="C178" s="36"/>
      <c r="D178" s="206" t="s">
        <v>239</v>
      </c>
      <c r="E178" s="36"/>
      <c r="F178" s="216" t="s">
        <v>389</v>
      </c>
      <c r="G178" s="36"/>
      <c r="H178" s="36"/>
      <c r="I178" s="217"/>
      <c r="J178" s="36"/>
      <c r="K178" s="36"/>
      <c r="L178" s="39"/>
      <c r="M178" s="218"/>
      <c r="N178" s="21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239</v>
      </c>
      <c r="AU178" s="17" t="s">
        <v>89</v>
      </c>
    </row>
    <row r="179" spans="1:65" s="2" customFormat="1" ht="33" customHeight="1">
      <c r="A179" s="34"/>
      <c r="B179" s="35"/>
      <c r="C179" s="186" t="s">
        <v>390</v>
      </c>
      <c r="D179" s="186" t="s">
        <v>130</v>
      </c>
      <c r="E179" s="187" t="s">
        <v>391</v>
      </c>
      <c r="F179" s="188" t="s">
        <v>392</v>
      </c>
      <c r="G179" s="189" t="s">
        <v>174</v>
      </c>
      <c r="H179" s="190">
        <v>1</v>
      </c>
      <c r="I179" s="191"/>
      <c r="J179" s="192">
        <f>ROUND(I179*H179,2)</f>
        <v>0</v>
      </c>
      <c r="K179" s="188" t="s">
        <v>1</v>
      </c>
      <c r="L179" s="39"/>
      <c r="M179" s="193" t="s">
        <v>1</v>
      </c>
      <c r="N179" s="194" t="s">
        <v>44</v>
      </c>
      <c r="O179" s="71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220</v>
      </c>
      <c r="AT179" s="197" t="s">
        <v>130</v>
      </c>
      <c r="AU179" s="197" t="s">
        <v>89</v>
      </c>
      <c r="AY179" s="17" t="s">
        <v>127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7" t="s">
        <v>87</v>
      </c>
      <c r="BK179" s="198">
        <f>ROUND(I179*H179,2)</f>
        <v>0</v>
      </c>
      <c r="BL179" s="17" t="s">
        <v>220</v>
      </c>
      <c r="BM179" s="197" t="s">
        <v>393</v>
      </c>
    </row>
    <row r="180" spans="1:65" s="2" customFormat="1" ht="19.5">
      <c r="A180" s="34"/>
      <c r="B180" s="35"/>
      <c r="C180" s="36"/>
      <c r="D180" s="206" t="s">
        <v>239</v>
      </c>
      <c r="E180" s="36"/>
      <c r="F180" s="216" t="s">
        <v>389</v>
      </c>
      <c r="G180" s="36"/>
      <c r="H180" s="36"/>
      <c r="I180" s="217"/>
      <c r="J180" s="36"/>
      <c r="K180" s="36"/>
      <c r="L180" s="39"/>
      <c r="M180" s="218"/>
      <c r="N180" s="21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239</v>
      </c>
      <c r="AU180" s="17" t="s">
        <v>89</v>
      </c>
    </row>
    <row r="181" spans="1:65" s="2" customFormat="1" ht="16.5" customHeight="1">
      <c r="A181" s="34"/>
      <c r="B181" s="35"/>
      <c r="C181" s="186" t="s">
        <v>394</v>
      </c>
      <c r="D181" s="186" t="s">
        <v>130</v>
      </c>
      <c r="E181" s="187" t="s">
        <v>395</v>
      </c>
      <c r="F181" s="188" t="s">
        <v>396</v>
      </c>
      <c r="G181" s="189" t="s">
        <v>348</v>
      </c>
      <c r="H181" s="254"/>
      <c r="I181" s="191"/>
      <c r="J181" s="192">
        <f>ROUND(I181*H181,2)</f>
        <v>0</v>
      </c>
      <c r="K181" s="188" t="s">
        <v>139</v>
      </c>
      <c r="L181" s="39"/>
      <c r="M181" s="193" t="s">
        <v>1</v>
      </c>
      <c r="N181" s="194" t="s">
        <v>44</v>
      </c>
      <c r="O181" s="71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220</v>
      </c>
      <c r="AT181" s="197" t="s">
        <v>130</v>
      </c>
      <c r="AU181" s="197" t="s">
        <v>89</v>
      </c>
      <c r="AY181" s="17" t="s">
        <v>127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7" t="s">
        <v>87</v>
      </c>
      <c r="BK181" s="198">
        <f>ROUND(I181*H181,2)</f>
        <v>0</v>
      </c>
      <c r="BL181" s="17" t="s">
        <v>220</v>
      </c>
      <c r="BM181" s="197" t="s">
        <v>397</v>
      </c>
    </row>
    <row r="182" spans="1:65" s="12" customFormat="1" ht="22.9" customHeight="1">
      <c r="B182" s="170"/>
      <c r="C182" s="171"/>
      <c r="D182" s="172" t="s">
        <v>78</v>
      </c>
      <c r="E182" s="184" t="s">
        <v>398</v>
      </c>
      <c r="F182" s="184" t="s">
        <v>399</v>
      </c>
      <c r="G182" s="171"/>
      <c r="H182" s="171"/>
      <c r="I182" s="174"/>
      <c r="J182" s="185">
        <f>BK182</f>
        <v>0</v>
      </c>
      <c r="K182" s="171"/>
      <c r="L182" s="176"/>
      <c r="M182" s="177"/>
      <c r="N182" s="178"/>
      <c r="O182" s="178"/>
      <c r="P182" s="179">
        <f>SUM(P183:P186)</f>
        <v>0</v>
      </c>
      <c r="Q182" s="178"/>
      <c r="R182" s="179">
        <f>SUM(R183:R186)</f>
        <v>5.9999999999999995E-4</v>
      </c>
      <c r="S182" s="178"/>
      <c r="T182" s="180">
        <f>SUM(T183:T186)</f>
        <v>0</v>
      </c>
      <c r="AR182" s="181" t="s">
        <v>89</v>
      </c>
      <c r="AT182" s="182" t="s">
        <v>78</v>
      </c>
      <c r="AU182" s="182" t="s">
        <v>87</v>
      </c>
      <c r="AY182" s="181" t="s">
        <v>127</v>
      </c>
      <c r="BK182" s="183">
        <f>SUM(BK183:BK186)</f>
        <v>0</v>
      </c>
    </row>
    <row r="183" spans="1:65" s="2" customFormat="1" ht="24">
      <c r="A183" s="34"/>
      <c r="B183" s="35"/>
      <c r="C183" s="186" t="s">
        <v>400</v>
      </c>
      <c r="D183" s="186" t="s">
        <v>130</v>
      </c>
      <c r="E183" s="187" t="s">
        <v>401</v>
      </c>
      <c r="F183" s="188" t="s">
        <v>402</v>
      </c>
      <c r="G183" s="189" t="s">
        <v>174</v>
      </c>
      <c r="H183" s="190">
        <v>1</v>
      </c>
      <c r="I183" s="191"/>
      <c r="J183" s="192">
        <f>ROUND(I183*H183,2)</f>
        <v>0</v>
      </c>
      <c r="K183" s="188" t="s">
        <v>139</v>
      </c>
      <c r="L183" s="39"/>
      <c r="M183" s="193" t="s">
        <v>1</v>
      </c>
      <c r="N183" s="194" t="s">
        <v>44</v>
      </c>
      <c r="O183" s="71"/>
      <c r="P183" s="195">
        <f>O183*H183</f>
        <v>0</v>
      </c>
      <c r="Q183" s="195">
        <v>1.4999999999999999E-4</v>
      </c>
      <c r="R183" s="195">
        <f>Q183*H183</f>
        <v>1.4999999999999999E-4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220</v>
      </c>
      <c r="AT183" s="197" t="s">
        <v>130</v>
      </c>
      <c r="AU183" s="197" t="s">
        <v>89</v>
      </c>
      <c r="AY183" s="17" t="s">
        <v>127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7" t="s">
        <v>87</v>
      </c>
      <c r="BK183" s="198">
        <f>ROUND(I183*H183,2)</f>
        <v>0</v>
      </c>
      <c r="BL183" s="17" t="s">
        <v>220</v>
      </c>
      <c r="BM183" s="197" t="s">
        <v>403</v>
      </c>
    </row>
    <row r="184" spans="1:65" s="2" customFormat="1" ht="21.75" customHeight="1">
      <c r="A184" s="34"/>
      <c r="B184" s="35"/>
      <c r="C184" s="186" t="s">
        <v>404</v>
      </c>
      <c r="D184" s="186" t="s">
        <v>130</v>
      </c>
      <c r="E184" s="187" t="s">
        <v>405</v>
      </c>
      <c r="F184" s="188" t="s">
        <v>406</v>
      </c>
      <c r="G184" s="189" t="s">
        <v>174</v>
      </c>
      <c r="H184" s="190">
        <v>1</v>
      </c>
      <c r="I184" s="191"/>
      <c r="J184" s="192">
        <f>ROUND(I184*H184,2)</f>
        <v>0</v>
      </c>
      <c r="K184" s="188" t="s">
        <v>1</v>
      </c>
      <c r="L184" s="39"/>
      <c r="M184" s="193" t="s">
        <v>1</v>
      </c>
      <c r="N184" s="194" t="s">
        <v>44</v>
      </c>
      <c r="O184" s="71"/>
      <c r="P184" s="195">
        <f>O184*H184</f>
        <v>0</v>
      </c>
      <c r="Q184" s="195">
        <v>1.4999999999999999E-4</v>
      </c>
      <c r="R184" s="195">
        <f>Q184*H184</f>
        <v>1.4999999999999999E-4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220</v>
      </c>
      <c r="AT184" s="197" t="s">
        <v>130</v>
      </c>
      <c r="AU184" s="197" t="s">
        <v>89</v>
      </c>
      <c r="AY184" s="17" t="s">
        <v>127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7" t="s">
        <v>87</v>
      </c>
      <c r="BK184" s="198">
        <f>ROUND(I184*H184,2)</f>
        <v>0</v>
      </c>
      <c r="BL184" s="17" t="s">
        <v>220</v>
      </c>
      <c r="BM184" s="197" t="s">
        <v>407</v>
      </c>
    </row>
    <row r="185" spans="1:65" s="2" customFormat="1" ht="24">
      <c r="A185" s="34"/>
      <c r="B185" s="35"/>
      <c r="C185" s="186" t="s">
        <v>408</v>
      </c>
      <c r="D185" s="186" t="s">
        <v>130</v>
      </c>
      <c r="E185" s="187" t="s">
        <v>409</v>
      </c>
      <c r="F185" s="188" t="s">
        <v>410</v>
      </c>
      <c r="G185" s="189" t="s">
        <v>174</v>
      </c>
      <c r="H185" s="190">
        <v>2</v>
      </c>
      <c r="I185" s="191"/>
      <c r="J185" s="192">
        <f>ROUND(I185*H185,2)</f>
        <v>0</v>
      </c>
      <c r="K185" s="188" t="s">
        <v>1</v>
      </c>
      <c r="L185" s="39"/>
      <c r="M185" s="193" t="s">
        <v>1</v>
      </c>
      <c r="N185" s="194" t="s">
        <v>44</v>
      </c>
      <c r="O185" s="71"/>
      <c r="P185" s="195">
        <f>O185*H185</f>
        <v>0</v>
      </c>
      <c r="Q185" s="195">
        <v>1.4999999999999999E-4</v>
      </c>
      <c r="R185" s="195">
        <f>Q185*H185</f>
        <v>2.9999999999999997E-4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220</v>
      </c>
      <c r="AT185" s="197" t="s">
        <v>130</v>
      </c>
      <c r="AU185" s="197" t="s">
        <v>89</v>
      </c>
      <c r="AY185" s="17" t="s">
        <v>127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7" t="s">
        <v>87</v>
      </c>
      <c r="BK185" s="198">
        <f>ROUND(I185*H185,2)</f>
        <v>0</v>
      </c>
      <c r="BL185" s="17" t="s">
        <v>220</v>
      </c>
      <c r="BM185" s="197" t="s">
        <v>411</v>
      </c>
    </row>
    <row r="186" spans="1:65" s="2" customFormat="1" ht="16.5" customHeight="1">
      <c r="A186" s="34"/>
      <c r="B186" s="35"/>
      <c r="C186" s="186" t="s">
        <v>412</v>
      </c>
      <c r="D186" s="186" t="s">
        <v>130</v>
      </c>
      <c r="E186" s="187" t="s">
        <v>413</v>
      </c>
      <c r="F186" s="188" t="s">
        <v>414</v>
      </c>
      <c r="G186" s="189" t="s">
        <v>348</v>
      </c>
      <c r="H186" s="254"/>
      <c r="I186" s="191"/>
      <c r="J186" s="192">
        <f>ROUND(I186*H186,2)</f>
        <v>0</v>
      </c>
      <c r="K186" s="188" t="s">
        <v>139</v>
      </c>
      <c r="L186" s="39"/>
      <c r="M186" s="193" t="s">
        <v>1</v>
      </c>
      <c r="N186" s="194" t="s">
        <v>44</v>
      </c>
      <c r="O186" s="7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220</v>
      </c>
      <c r="AT186" s="197" t="s">
        <v>130</v>
      </c>
      <c r="AU186" s="197" t="s">
        <v>89</v>
      </c>
      <c r="AY186" s="17" t="s">
        <v>127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87</v>
      </c>
      <c r="BK186" s="198">
        <f>ROUND(I186*H186,2)</f>
        <v>0</v>
      </c>
      <c r="BL186" s="17" t="s">
        <v>220</v>
      </c>
      <c r="BM186" s="197" t="s">
        <v>415</v>
      </c>
    </row>
    <row r="187" spans="1:65" s="12" customFormat="1" ht="22.9" customHeight="1">
      <c r="B187" s="170"/>
      <c r="C187" s="171"/>
      <c r="D187" s="172" t="s">
        <v>78</v>
      </c>
      <c r="E187" s="184" t="s">
        <v>247</v>
      </c>
      <c r="F187" s="184" t="s">
        <v>248</v>
      </c>
      <c r="G187" s="171"/>
      <c r="H187" s="171"/>
      <c r="I187" s="174"/>
      <c r="J187" s="185">
        <f>BK187</f>
        <v>0</v>
      </c>
      <c r="K187" s="171"/>
      <c r="L187" s="176"/>
      <c r="M187" s="177"/>
      <c r="N187" s="178"/>
      <c r="O187" s="178"/>
      <c r="P187" s="179">
        <f>SUM(P188:P201)</f>
        <v>0</v>
      </c>
      <c r="Q187" s="178"/>
      <c r="R187" s="179">
        <f>SUM(R188:R201)</f>
        <v>0.20432840000000002</v>
      </c>
      <c r="S187" s="178"/>
      <c r="T187" s="180">
        <f>SUM(T188:T201)</f>
        <v>0</v>
      </c>
      <c r="AR187" s="181" t="s">
        <v>89</v>
      </c>
      <c r="AT187" s="182" t="s">
        <v>78</v>
      </c>
      <c r="AU187" s="182" t="s">
        <v>87</v>
      </c>
      <c r="AY187" s="181" t="s">
        <v>127</v>
      </c>
      <c r="BK187" s="183">
        <f>SUM(BK188:BK201)</f>
        <v>0</v>
      </c>
    </row>
    <row r="188" spans="1:65" s="2" customFormat="1" ht="16.5" customHeight="1">
      <c r="A188" s="34"/>
      <c r="B188" s="35"/>
      <c r="C188" s="186" t="s">
        <v>344</v>
      </c>
      <c r="D188" s="186" t="s">
        <v>130</v>
      </c>
      <c r="E188" s="187" t="s">
        <v>416</v>
      </c>
      <c r="F188" s="188" t="s">
        <v>417</v>
      </c>
      <c r="G188" s="189" t="s">
        <v>164</v>
      </c>
      <c r="H188" s="190">
        <v>61.85</v>
      </c>
      <c r="I188" s="191"/>
      <c r="J188" s="192">
        <f>ROUND(I188*H188,2)</f>
        <v>0</v>
      </c>
      <c r="K188" s="188" t="s">
        <v>139</v>
      </c>
      <c r="L188" s="39"/>
      <c r="M188" s="193" t="s">
        <v>1</v>
      </c>
      <c r="N188" s="194" t="s">
        <v>44</v>
      </c>
      <c r="O188" s="71"/>
      <c r="P188" s="195">
        <f>O188*H188</f>
        <v>0</v>
      </c>
      <c r="Q188" s="195">
        <v>6.9999999999999999E-4</v>
      </c>
      <c r="R188" s="195">
        <f>Q188*H188</f>
        <v>4.3295E-2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220</v>
      </c>
      <c r="AT188" s="197" t="s">
        <v>130</v>
      </c>
      <c r="AU188" s="197" t="s">
        <v>89</v>
      </c>
      <c r="AY188" s="17" t="s">
        <v>127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7" t="s">
        <v>87</v>
      </c>
      <c r="BK188" s="198">
        <f>ROUND(I188*H188,2)</f>
        <v>0</v>
      </c>
      <c r="BL188" s="17" t="s">
        <v>220</v>
      </c>
      <c r="BM188" s="197" t="s">
        <v>418</v>
      </c>
    </row>
    <row r="189" spans="1:65" s="2" customFormat="1" ht="16.5" customHeight="1">
      <c r="A189" s="34"/>
      <c r="B189" s="35"/>
      <c r="C189" s="244" t="s">
        <v>419</v>
      </c>
      <c r="D189" s="244" t="s">
        <v>320</v>
      </c>
      <c r="E189" s="245" t="s">
        <v>420</v>
      </c>
      <c r="F189" s="246" t="s">
        <v>421</v>
      </c>
      <c r="G189" s="247" t="s">
        <v>164</v>
      </c>
      <c r="H189" s="248">
        <v>68.034999999999997</v>
      </c>
      <c r="I189" s="249"/>
      <c r="J189" s="250">
        <f>ROUND(I189*H189,2)</f>
        <v>0</v>
      </c>
      <c r="K189" s="246" t="s">
        <v>1</v>
      </c>
      <c r="L189" s="251"/>
      <c r="M189" s="252" t="s">
        <v>1</v>
      </c>
      <c r="N189" s="253" t="s">
        <v>44</v>
      </c>
      <c r="O189" s="71"/>
      <c r="P189" s="195">
        <f>O189*H189</f>
        <v>0</v>
      </c>
      <c r="Q189" s="195">
        <v>2.0999999999999999E-3</v>
      </c>
      <c r="R189" s="195">
        <f>Q189*H189</f>
        <v>0.14287349999999999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344</v>
      </c>
      <c r="AT189" s="197" t="s">
        <v>320</v>
      </c>
      <c r="AU189" s="197" t="s">
        <v>89</v>
      </c>
      <c r="AY189" s="17" t="s">
        <v>127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7" t="s">
        <v>87</v>
      </c>
      <c r="BK189" s="198">
        <f>ROUND(I189*H189,2)</f>
        <v>0</v>
      </c>
      <c r="BL189" s="17" t="s">
        <v>220</v>
      </c>
      <c r="BM189" s="197" t="s">
        <v>422</v>
      </c>
    </row>
    <row r="190" spans="1:65" s="2" customFormat="1" ht="39">
      <c r="A190" s="34"/>
      <c r="B190" s="35"/>
      <c r="C190" s="36"/>
      <c r="D190" s="206" t="s">
        <v>239</v>
      </c>
      <c r="E190" s="36"/>
      <c r="F190" s="216" t="s">
        <v>423</v>
      </c>
      <c r="G190" s="36"/>
      <c r="H190" s="36"/>
      <c r="I190" s="217"/>
      <c r="J190" s="36"/>
      <c r="K190" s="36"/>
      <c r="L190" s="39"/>
      <c r="M190" s="218"/>
      <c r="N190" s="219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239</v>
      </c>
      <c r="AU190" s="17" t="s">
        <v>89</v>
      </c>
    </row>
    <row r="191" spans="1:65" s="13" customFormat="1">
      <c r="B191" s="204"/>
      <c r="C191" s="205"/>
      <c r="D191" s="206" t="s">
        <v>166</v>
      </c>
      <c r="E191" s="205"/>
      <c r="F191" s="208" t="s">
        <v>424</v>
      </c>
      <c r="G191" s="205"/>
      <c r="H191" s="209">
        <v>68.034999999999997</v>
      </c>
      <c r="I191" s="210"/>
      <c r="J191" s="205"/>
      <c r="K191" s="205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166</v>
      </c>
      <c r="AU191" s="215" t="s">
        <v>89</v>
      </c>
      <c r="AV191" s="13" t="s">
        <v>89</v>
      </c>
      <c r="AW191" s="13" t="s">
        <v>4</v>
      </c>
      <c r="AX191" s="13" t="s">
        <v>87</v>
      </c>
      <c r="AY191" s="215" t="s">
        <v>127</v>
      </c>
    </row>
    <row r="192" spans="1:65" s="2" customFormat="1" ht="16.5" customHeight="1">
      <c r="A192" s="34"/>
      <c r="B192" s="35"/>
      <c r="C192" s="186" t="s">
        <v>425</v>
      </c>
      <c r="D192" s="186" t="s">
        <v>130</v>
      </c>
      <c r="E192" s="187" t="s">
        <v>426</v>
      </c>
      <c r="F192" s="188" t="s">
        <v>427</v>
      </c>
      <c r="G192" s="189" t="s">
        <v>170</v>
      </c>
      <c r="H192" s="190">
        <v>64.7</v>
      </c>
      <c r="I192" s="191"/>
      <c r="J192" s="192">
        <f>ROUND(I192*H192,2)</f>
        <v>0</v>
      </c>
      <c r="K192" s="188" t="s">
        <v>139</v>
      </c>
      <c r="L192" s="39"/>
      <c r="M192" s="193" t="s">
        <v>1</v>
      </c>
      <c r="N192" s="194" t="s">
        <v>44</v>
      </c>
      <c r="O192" s="71"/>
      <c r="P192" s="195">
        <f>O192*H192</f>
        <v>0</v>
      </c>
      <c r="Q192" s="195">
        <v>1.0000000000000001E-5</v>
      </c>
      <c r="R192" s="195">
        <f>Q192*H192</f>
        <v>6.4700000000000011E-4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220</v>
      </c>
      <c r="AT192" s="197" t="s">
        <v>130</v>
      </c>
      <c r="AU192" s="197" t="s">
        <v>89</v>
      </c>
      <c r="AY192" s="17" t="s">
        <v>127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7" t="s">
        <v>87</v>
      </c>
      <c r="BK192" s="198">
        <f>ROUND(I192*H192,2)</f>
        <v>0</v>
      </c>
      <c r="BL192" s="17" t="s">
        <v>220</v>
      </c>
      <c r="BM192" s="197" t="s">
        <v>428</v>
      </c>
    </row>
    <row r="193" spans="1:65" s="13" customFormat="1">
      <c r="B193" s="204"/>
      <c r="C193" s="205"/>
      <c r="D193" s="206" t="s">
        <v>166</v>
      </c>
      <c r="E193" s="207" t="s">
        <v>1</v>
      </c>
      <c r="F193" s="208" t="s">
        <v>429</v>
      </c>
      <c r="G193" s="205"/>
      <c r="H193" s="209">
        <v>19.399999999999999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166</v>
      </c>
      <c r="AU193" s="215" t="s">
        <v>89</v>
      </c>
      <c r="AV193" s="13" t="s">
        <v>89</v>
      </c>
      <c r="AW193" s="13" t="s">
        <v>34</v>
      </c>
      <c r="AX193" s="13" t="s">
        <v>79</v>
      </c>
      <c r="AY193" s="215" t="s">
        <v>127</v>
      </c>
    </row>
    <row r="194" spans="1:65" s="13" customFormat="1">
      <c r="B194" s="204"/>
      <c r="C194" s="205"/>
      <c r="D194" s="206" t="s">
        <v>166</v>
      </c>
      <c r="E194" s="207" t="s">
        <v>1</v>
      </c>
      <c r="F194" s="208" t="s">
        <v>430</v>
      </c>
      <c r="G194" s="205"/>
      <c r="H194" s="209">
        <v>10.7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166</v>
      </c>
      <c r="AU194" s="215" t="s">
        <v>89</v>
      </c>
      <c r="AV194" s="13" t="s">
        <v>89</v>
      </c>
      <c r="AW194" s="13" t="s">
        <v>34</v>
      </c>
      <c r="AX194" s="13" t="s">
        <v>79</v>
      </c>
      <c r="AY194" s="215" t="s">
        <v>127</v>
      </c>
    </row>
    <row r="195" spans="1:65" s="13" customFormat="1">
      <c r="B195" s="204"/>
      <c r="C195" s="205"/>
      <c r="D195" s="206" t="s">
        <v>166</v>
      </c>
      <c r="E195" s="207" t="s">
        <v>1</v>
      </c>
      <c r="F195" s="208" t="s">
        <v>431</v>
      </c>
      <c r="G195" s="205"/>
      <c r="H195" s="209">
        <v>34.6</v>
      </c>
      <c r="I195" s="210"/>
      <c r="J195" s="205"/>
      <c r="K195" s="205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166</v>
      </c>
      <c r="AU195" s="215" t="s">
        <v>89</v>
      </c>
      <c r="AV195" s="13" t="s">
        <v>89</v>
      </c>
      <c r="AW195" s="13" t="s">
        <v>34</v>
      </c>
      <c r="AX195" s="13" t="s">
        <v>79</v>
      </c>
      <c r="AY195" s="215" t="s">
        <v>127</v>
      </c>
    </row>
    <row r="196" spans="1:65" s="14" customFormat="1">
      <c r="B196" s="220"/>
      <c r="C196" s="221"/>
      <c r="D196" s="206" t="s">
        <v>166</v>
      </c>
      <c r="E196" s="222" t="s">
        <v>1</v>
      </c>
      <c r="F196" s="223" t="s">
        <v>265</v>
      </c>
      <c r="G196" s="221"/>
      <c r="H196" s="224">
        <v>64.7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166</v>
      </c>
      <c r="AU196" s="230" t="s">
        <v>89</v>
      </c>
      <c r="AV196" s="14" t="s">
        <v>160</v>
      </c>
      <c r="AW196" s="14" t="s">
        <v>34</v>
      </c>
      <c r="AX196" s="14" t="s">
        <v>87</v>
      </c>
      <c r="AY196" s="230" t="s">
        <v>127</v>
      </c>
    </row>
    <row r="197" spans="1:65" s="2" customFormat="1" ht="16.5" customHeight="1">
      <c r="A197" s="34"/>
      <c r="B197" s="35"/>
      <c r="C197" s="244" t="s">
        <v>432</v>
      </c>
      <c r="D197" s="244" t="s">
        <v>320</v>
      </c>
      <c r="E197" s="245" t="s">
        <v>433</v>
      </c>
      <c r="F197" s="246" t="s">
        <v>434</v>
      </c>
      <c r="G197" s="247" t="s">
        <v>170</v>
      </c>
      <c r="H197" s="248">
        <v>71.17</v>
      </c>
      <c r="I197" s="249"/>
      <c r="J197" s="250">
        <f>ROUND(I197*H197,2)</f>
        <v>0</v>
      </c>
      <c r="K197" s="246" t="s">
        <v>139</v>
      </c>
      <c r="L197" s="251"/>
      <c r="M197" s="252" t="s">
        <v>1</v>
      </c>
      <c r="N197" s="253" t="s">
        <v>44</v>
      </c>
      <c r="O197" s="71"/>
      <c r="P197" s="195">
        <f>O197*H197</f>
        <v>0</v>
      </c>
      <c r="Q197" s="195">
        <v>2.2000000000000001E-4</v>
      </c>
      <c r="R197" s="195">
        <f>Q197*H197</f>
        <v>1.5657400000000002E-2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344</v>
      </c>
      <c r="AT197" s="197" t="s">
        <v>320</v>
      </c>
      <c r="AU197" s="197" t="s">
        <v>89</v>
      </c>
      <c r="AY197" s="17" t="s">
        <v>127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87</v>
      </c>
      <c r="BK197" s="198">
        <f>ROUND(I197*H197,2)</f>
        <v>0</v>
      </c>
      <c r="BL197" s="17" t="s">
        <v>220</v>
      </c>
      <c r="BM197" s="197" t="s">
        <v>435</v>
      </c>
    </row>
    <row r="198" spans="1:65" s="13" customFormat="1">
      <c r="B198" s="204"/>
      <c r="C198" s="205"/>
      <c r="D198" s="206" t="s">
        <v>166</v>
      </c>
      <c r="E198" s="205"/>
      <c r="F198" s="208" t="s">
        <v>436</v>
      </c>
      <c r="G198" s="205"/>
      <c r="H198" s="209">
        <v>71.17</v>
      </c>
      <c r="I198" s="210"/>
      <c r="J198" s="205"/>
      <c r="K198" s="205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166</v>
      </c>
      <c r="AU198" s="215" t="s">
        <v>89</v>
      </c>
      <c r="AV198" s="13" t="s">
        <v>89</v>
      </c>
      <c r="AW198" s="13" t="s">
        <v>4</v>
      </c>
      <c r="AX198" s="13" t="s">
        <v>87</v>
      </c>
      <c r="AY198" s="215" t="s">
        <v>127</v>
      </c>
    </row>
    <row r="199" spans="1:65" s="2" customFormat="1" ht="16.5" customHeight="1">
      <c r="A199" s="34"/>
      <c r="B199" s="35"/>
      <c r="C199" s="186" t="s">
        <v>437</v>
      </c>
      <c r="D199" s="186" t="s">
        <v>130</v>
      </c>
      <c r="E199" s="187" t="s">
        <v>438</v>
      </c>
      <c r="F199" s="188" t="s">
        <v>439</v>
      </c>
      <c r="G199" s="189" t="s">
        <v>164</v>
      </c>
      <c r="H199" s="190">
        <v>61.85</v>
      </c>
      <c r="I199" s="191"/>
      <c r="J199" s="192">
        <f>ROUND(I199*H199,2)</f>
        <v>0</v>
      </c>
      <c r="K199" s="188" t="s">
        <v>139</v>
      </c>
      <c r="L199" s="39"/>
      <c r="M199" s="193" t="s">
        <v>1</v>
      </c>
      <c r="N199" s="194" t="s">
        <v>44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220</v>
      </c>
      <c r="AT199" s="197" t="s">
        <v>130</v>
      </c>
      <c r="AU199" s="197" t="s">
        <v>89</v>
      </c>
      <c r="AY199" s="17" t="s">
        <v>127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87</v>
      </c>
      <c r="BK199" s="198">
        <f>ROUND(I199*H199,2)</f>
        <v>0</v>
      </c>
      <c r="BL199" s="17" t="s">
        <v>220</v>
      </c>
      <c r="BM199" s="197" t="s">
        <v>440</v>
      </c>
    </row>
    <row r="200" spans="1:65" s="2" customFormat="1" ht="16.5" customHeight="1">
      <c r="A200" s="34"/>
      <c r="B200" s="35"/>
      <c r="C200" s="186" t="s">
        <v>441</v>
      </c>
      <c r="D200" s="186" t="s">
        <v>130</v>
      </c>
      <c r="E200" s="187" t="s">
        <v>442</v>
      </c>
      <c r="F200" s="188" t="s">
        <v>443</v>
      </c>
      <c r="G200" s="189" t="s">
        <v>164</v>
      </c>
      <c r="H200" s="190">
        <v>61.85</v>
      </c>
      <c r="I200" s="191"/>
      <c r="J200" s="192">
        <f>ROUND(I200*H200,2)</f>
        <v>0</v>
      </c>
      <c r="K200" s="188" t="s">
        <v>139</v>
      </c>
      <c r="L200" s="39"/>
      <c r="M200" s="193" t="s">
        <v>1</v>
      </c>
      <c r="N200" s="194" t="s">
        <v>44</v>
      </c>
      <c r="O200" s="71"/>
      <c r="P200" s="195">
        <f>O200*H200</f>
        <v>0</v>
      </c>
      <c r="Q200" s="195">
        <v>3.0000000000000001E-5</v>
      </c>
      <c r="R200" s="195">
        <f>Q200*H200</f>
        <v>1.8555000000000002E-3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220</v>
      </c>
      <c r="AT200" s="197" t="s">
        <v>130</v>
      </c>
      <c r="AU200" s="197" t="s">
        <v>89</v>
      </c>
      <c r="AY200" s="17" t="s">
        <v>127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17" t="s">
        <v>87</v>
      </c>
      <c r="BK200" s="198">
        <f>ROUND(I200*H200,2)</f>
        <v>0</v>
      </c>
      <c r="BL200" s="17" t="s">
        <v>220</v>
      </c>
      <c r="BM200" s="197" t="s">
        <v>444</v>
      </c>
    </row>
    <row r="201" spans="1:65" s="2" customFormat="1" ht="16.5" customHeight="1">
      <c r="A201" s="34"/>
      <c r="B201" s="35"/>
      <c r="C201" s="186" t="s">
        <v>445</v>
      </c>
      <c r="D201" s="186" t="s">
        <v>130</v>
      </c>
      <c r="E201" s="187" t="s">
        <v>446</v>
      </c>
      <c r="F201" s="188" t="s">
        <v>447</v>
      </c>
      <c r="G201" s="189" t="s">
        <v>348</v>
      </c>
      <c r="H201" s="254"/>
      <c r="I201" s="191"/>
      <c r="J201" s="192">
        <f>ROUND(I201*H201,2)</f>
        <v>0</v>
      </c>
      <c r="K201" s="188" t="s">
        <v>139</v>
      </c>
      <c r="L201" s="39"/>
      <c r="M201" s="193" t="s">
        <v>1</v>
      </c>
      <c r="N201" s="194" t="s">
        <v>44</v>
      </c>
      <c r="O201" s="7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220</v>
      </c>
      <c r="AT201" s="197" t="s">
        <v>130</v>
      </c>
      <c r="AU201" s="197" t="s">
        <v>89</v>
      </c>
      <c r="AY201" s="17" t="s">
        <v>127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7" t="s">
        <v>87</v>
      </c>
      <c r="BK201" s="198">
        <f>ROUND(I201*H201,2)</f>
        <v>0</v>
      </c>
      <c r="BL201" s="17" t="s">
        <v>220</v>
      </c>
      <c r="BM201" s="197" t="s">
        <v>448</v>
      </c>
    </row>
    <row r="202" spans="1:65" s="12" customFormat="1" ht="22.9" customHeight="1">
      <c r="B202" s="170"/>
      <c r="C202" s="171"/>
      <c r="D202" s="172" t="s">
        <v>78</v>
      </c>
      <c r="E202" s="184" t="s">
        <v>449</v>
      </c>
      <c r="F202" s="184" t="s">
        <v>450</v>
      </c>
      <c r="G202" s="171"/>
      <c r="H202" s="171"/>
      <c r="I202" s="174"/>
      <c r="J202" s="185">
        <f>BK202</f>
        <v>0</v>
      </c>
      <c r="K202" s="171"/>
      <c r="L202" s="176"/>
      <c r="M202" s="177"/>
      <c r="N202" s="178"/>
      <c r="O202" s="178"/>
      <c r="P202" s="179">
        <f>SUM(P203:P208)</f>
        <v>0</v>
      </c>
      <c r="Q202" s="178"/>
      <c r="R202" s="179">
        <f>SUM(R203:R208)</f>
        <v>4.0194000000000001E-2</v>
      </c>
      <c r="S202" s="178"/>
      <c r="T202" s="180">
        <f>SUM(T203:T208)</f>
        <v>0</v>
      </c>
      <c r="AR202" s="181" t="s">
        <v>89</v>
      </c>
      <c r="AT202" s="182" t="s">
        <v>78</v>
      </c>
      <c r="AU202" s="182" t="s">
        <v>87</v>
      </c>
      <c r="AY202" s="181" t="s">
        <v>127</v>
      </c>
      <c r="BK202" s="183">
        <f>SUM(BK203:BK208)</f>
        <v>0</v>
      </c>
    </row>
    <row r="203" spans="1:65" s="2" customFormat="1" ht="16.5" customHeight="1">
      <c r="A203" s="34"/>
      <c r="B203" s="35"/>
      <c r="C203" s="186" t="s">
        <v>451</v>
      </c>
      <c r="D203" s="186" t="s">
        <v>130</v>
      </c>
      <c r="E203" s="187" t="s">
        <v>452</v>
      </c>
      <c r="F203" s="188" t="s">
        <v>453</v>
      </c>
      <c r="G203" s="189" t="s">
        <v>164</v>
      </c>
      <c r="H203" s="190">
        <v>2.1</v>
      </c>
      <c r="I203" s="191"/>
      <c r="J203" s="192">
        <f>ROUND(I203*H203,2)</f>
        <v>0</v>
      </c>
      <c r="K203" s="188" t="s">
        <v>139</v>
      </c>
      <c r="L203" s="39"/>
      <c r="M203" s="193" t="s">
        <v>1</v>
      </c>
      <c r="N203" s="194" t="s">
        <v>44</v>
      </c>
      <c r="O203" s="71"/>
      <c r="P203" s="195">
        <f>O203*H203</f>
        <v>0</v>
      </c>
      <c r="Q203" s="195">
        <v>4.9500000000000004E-3</v>
      </c>
      <c r="R203" s="195">
        <f>Q203*H203</f>
        <v>1.0395000000000001E-2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220</v>
      </c>
      <c r="AT203" s="197" t="s">
        <v>130</v>
      </c>
      <c r="AU203" s="197" t="s">
        <v>89</v>
      </c>
      <c r="AY203" s="17" t="s">
        <v>127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7" t="s">
        <v>87</v>
      </c>
      <c r="BK203" s="198">
        <f>ROUND(I203*H203,2)</f>
        <v>0</v>
      </c>
      <c r="BL203" s="17" t="s">
        <v>220</v>
      </c>
      <c r="BM203" s="197" t="s">
        <v>454</v>
      </c>
    </row>
    <row r="204" spans="1:65" s="13" customFormat="1">
      <c r="B204" s="204"/>
      <c r="C204" s="205"/>
      <c r="D204" s="206" t="s">
        <v>166</v>
      </c>
      <c r="E204" s="207" t="s">
        <v>1</v>
      </c>
      <c r="F204" s="208" t="s">
        <v>455</v>
      </c>
      <c r="G204" s="205"/>
      <c r="H204" s="209">
        <v>2.1</v>
      </c>
      <c r="I204" s="210"/>
      <c r="J204" s="205"/>
      <c r="K204" s="205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166</v>
      </c>
      <c r="AU204" s="215" t="s">
        <v>89</v>
      </c>
      <c r="AV204" s="13" t="s">
        <v>89</v>
      </c>
      <c r="AW204" s="13" t="s">
        <v>34</v>
      </c>
      <c r="AX204" s="13" t="s">
        <v>87</v>
      </c>
      <c r="AY204" s="215" t="s">
        <v>127</v>
      </c>
    </row>
    <row r="205" spans="1:65" s="2" customFormat="1" ht="16.5" customHeight="1">
      <c r="A205" s="34"/>
      <c r="B205" s="35"/>
      <c r="C205" s="244" t="s">
        <v>456</v>
      </c>
      <c r="D205" s="244" t="s">
        <v>320</v>
      </c>
      <c r="E205" s="245" t="s">
        <v>457</v>
      </c>
      <c r="F205" s="246" t="s">
        <v>458</v>
      </c>
      <c r="G205" s="247" t="s">
        <v>164</v>
      </c>
      <c r="H205" s="248">
        <v>2.31</v>
      </c>
      <c r="I205" s="249"/>
      <c r="J205" s="250">
        <f>ROUND(I205*H205,2)</f>
        <v>0</v>
      </c>
      <c r="K205" s="246" t="s">
        <v>1</v>
      </c>
      <c r="L205" s="251"/>
      <c r="M205" s="252" t="s">
        <v>1</v>
      </c>
      <c r="N205" s="253" t="s">
        <v>44</v>
      </c>
      <c r="O205" s="71"/>
      <c r="P205" s="195">
        <f>O205*H205</f>
        <v>0</v>
      </c>
      <c r="Q205" s="195">
        <v>1.29E-2</v>
      </c>
      <c r="R205" s="195">
        <f>Q205*H205</f>
        <v>2.9798999999999999E-2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344</v>
      </c>
      <c r="AT205" s="197" t="s">
        <v>320</v>
      </c>
      <c r="AU205" s="197" t="s">
        <v>89</v>
      </c>
      <c r="AY205" s="17" t="s">
        <v>127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17" t="s">
        <v>87</v>
      </c>
      <c r="BK205" s="198">
        <f>ROUND(I205*H205,2)</f>
        <v>0</v>
      </c>
      <c r="BL205" s="17" t="s">
        <v>220</v>
      </c>
      <c r="BM205" s="197" t="s">
        <v>459</v>
      </c>
    </row>
    <row r="206" spans="1:65" s="13" customFormat="1">
      <c r="B206" s="204"/>
      <c r="C206" s="205"/>
      <c r="D206" s="206" t="s">
        <v>166</v>
      </c>
      <c r="E206" s="205"/>
      <c r="F206" s="208" t="s">
        <v>460</v>
      </c>
      <c r="G206" s="205"/>
      <c r="H206" s="209">
        <v>2.31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166</v>
      </c>
      <c r="AU206" s="215" t="s">
        <v>89</v>
      </c>
      <c r="AV206" s="13" t="s">
        <v>89</v>
      </c>
      <c r="AW206" s="13" t="s">
        <v>4</v>
      </c>
      <c r="AX206" s="13" t="s">
        <v>87</v>
      </c>
      <c r="AY206" s="215" t="s">
        <v>127</v>
      </c>
    </row>
    <row r="207" spans="1:65" s="2" customFormat="1" ht="16.5" customHeight="1">
      <c r="A207" s="34"/>
      <c r="B207" s="35"/>
      <c r="C207" s="186" t="s">
        <v>461</v>
      </c>
      <c r="D207" s="186" t="s">
        <v>130</v>
      </c>
      <c r="E207" s="187" t="s">
        <v>462</v>
      </c>
      <c r="F207" s="188" t="s">
        <v>463</v>
      </c>
      <c r="G207" s="189" t="s">
        <v>164</v>
      </c>
      <c r="H207" s="190">
        <v>2.1</v>
      </c>
      <c r="I207" s="191"/>
      <c r="J207" s="192">
        <f>ROUND(I207*H207,2)</f>
        <v>0</v>
      </c>
      <c r="K207" s="188" t="s">
        <v>139</v>
      </c>
      <c r="L207" s="39"/>
      <c r="M207" s="193" t="s">
        <v>1</v>
      </c>
      <c r="N207" s="194" t="s">
        <v>44</v>
      </c>
      <c r="O207" s="7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220</v>
      </c>
      <c r="AT207" s="197" t="s">
        <v>130</v>
      </c>
      <c r="AU207" s="197" t="s">
        <v>89</v>
      </c>
      <c r="AY207" s="17" t="s">
        <v>127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7" t="s">
        <v>87</v>
      </c>
      <c r="BK207" s="198">
        <f>ROUND(I207*H207,2)</f>
        <v>0</v>
      </c>
      <c r="BL207" s="17" t="s">
        <v>220</v>
      </c>
      <c r="BM207" s="197" t="s">
        <v>464</v>
      </c>
    </row>
    <row r="208" spans="1:65" s="2" customFormat="1" ht="16.5" customHeight="1">
      <c r="A208" s="34"/>
      <c r="B208" s="35"/>
      <c r="C208" s="186" t="s">
        <v>465</v>
      </c>
      <c r="D208" s="186" t="s">
        <v>130</v>
      </c>
      <c r="E208" s="187" t="s">
        <v>466</v>
      </c>
      <c r="F208" s="188" t="s">
        <v>467</v>
      </c>
      <c r="G208" s="189" t="s">
        <v>348</v>
      </c>
      <c r="H208" s="254"/>
      <c r="I208" s="191"/>
      <c r="J208" s="192">
        <f>ROUND(I208*H208,2)</f>
        <v>0</v>
      </c>
      <c r="K208" s="188" t="s">
        <v>139</v>
      </c>
      <c r="L208" s="39"/>
      <c r="M208" s="193" t="s">
        <v>1</v>
      </c>
      <c r="N208" s="194" t="s">
        <v>44</v>
      </c>
      <c r="O208" s="71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220</v>
      </c>
      <c r="AT208" s="197" t="s">
        <v>130</v>
      </c>
      <c r="AU208" s="197" t="s">
        <v>89</v>
      </c>
      <c r="AY208" s="17" t="s">
        <v>127</v>
      </c>
      <c r="BE208" s="198">
        <f>IF(N208="základní",J208,0)</f>
        <v>0</v>
      </c>
      <c r="BF208" s="198">
        <f>IF(N208="snížená",J208,0)</f>
        <v>0</v>
      </c>
      <c r="BG208" s="198">
        <f>IF(N208="zákl. přenesená",J208,0)</f>
        <v>0</v>
      </c>
      <c r="BH208" s="198">
        <f>IF(N208="sníž. přenesená",J208,0)</f>
        <v>0</v>
      </c>
      <c r="BI208" s="198">
        <f>IF(N208="nulová",J208,0)</f>
        <v>0</v>
      </c>
      <c r="BJ208" s="17" t="s">
        <v>87</v>
      </c>
      <c r="BK208" s="198">
        <f>ROUND(I208*H208,2)</f>
        <v>0</v>
      </c>
      <c r="BL208" s="17" t="s">
        <v>220</v>
      </c>
      <c r="BM208" s="197" t="s">
        <v>468</v>
      </c>
    </row>
    <row r="209" spans="1:65" s="12" customFormat="1" ht="22.9" customHeight="1">
      <c r="B209" s="170"/>
      <c r="C209" s="171"/>
      <c r="D209" s="172" t="s">
        <v>78</v>
      </c>
      <c r="E209" s="184" t="s">
        <v>469</v>
      </c>
      <c r="F209" s="184" t="s">
        <v>470</v>
      </c>
      <c r="G209" s="171"/>
      <c r="H209" s="171"/>
      <c r="I209" s="174"/>
      <c r="J209" s="185">
        <f>BK209</f>
        <v>0</v>
      </c>
      <c r="K209" s="171"/>
      <c r="L209" s="176"/>
      <c r="M209" s="177"/>
      <c r="N209" s="178"/>
      <c r="O209" s="178"/>
      <c r="P209" s="179">
        <f>SUM(P210:P211)</f>
        <v>0</v>
      </c>
      <c r="Q209" s="178"/>
      <c r="R209" s="179">
        <f>SUM(R210:R211)</f>
        <v>0</v>
      </c>
      <c r="S209" s="178"/>
      <c r="T209" s="180">
        <f>SUM(T210:T211)</f>
        <v>0</v>
      </c>
      <c r="AR209" s="181" t="s">
        <v>89</v>
      </c>
      <c r="AT209" s="182" t="s">
        <v>78</v>
      </c>
      <c r="AU209" s="182" t="s">
        <v>87</v>
      </c>
      <c r="AY209" s="181" t="s">
        <v>127</v>
      </c>
      <c r="BK209" s="183">
        <f>SUM(BK210:BK211)</f>
        <v>0</v>
      </c>
    </row>
    <row r="210" spans="1:65" s="2" customFormat="1" ht="16.5" customHeight="1">
      <c r="A210" s="34"/>
      <c r="B210" s="35"/>
      <c r="C210" s="186" t="s">
        <v>471</v>
      </c>
      <c r="D210" s="186" t="s">
        <v>130</v>
      </c>
      <c r="E210" s="187" t="s">
        <v>472</v>
      </c>
      <c r="F210" s="188" t="s">
        <v>473</v>
      </c>
      <c r="G210" s="189" t="s">
        <v>170</v>
      </c>
      <c r="H210" s="190">
        <v>9.6999999999999993</v>
      </c>
      <c r="I210" s="191"/>
      <c r="J210" s="192">
        <f>ROUND(I210*H210,2)</f>
        <v>0</v>
      </c>
      <c r="K210" s="188" t="s">
        <v>1</v>
      </c>
      <c r="L210" s="39"/>
      <c r="M210" s="193" t="s">
        <v>1</v>
      </c>
      <c r="N210" s="194" t="s">
        <v>44</v>
      </c>
      <c r="O210" s="71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220</v>
      </c>
      <c r="AT210" s="197" t="s">
        <v>130</v>
      </c>
      <c r="AU210" s="197" t="s">
        <v>89</v>
      </c>
      <c r="AY210" s="17" t="s">
        <v>127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7" t="s">
        <v>87</v>
      </c>
      <c r="BK210" s="198">
        <f>ROUND(I210*H210,2)</f>
        <v>0</v>
      </c>
      <c r="BL210" s="17" t="s">
        <v>220</v>
      </c>
      <c r="BM210" s="197" t="s">
        <v>474</v>
      </c>
    </row>
    <row r="211" spans="1:65" s="13" customFormat="1">
      <c r="B211" s="204"/>
      <c r="C211" s="205"/>
      <c r="D211" s="206" t="s">
        <v>166</v>
      </c>
      <c r="E211" s="207" t="s">
        <v>1</v>
      </c>
      <c r="F211" s="208" t="s">
        <v>475</v>
      </c>
      <c r="G211" s="205"/>
      <c r="H211" s="209">
        <v>9.6999999999999993</v>
      </c>
      <c r="I211" s="210"/>
      <c r="J211" s="205"/>
      <c r="K211" s="205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166</v>
      </c>
      <c r="AU211" s="215" t="s">
        <v>89</v>
      </c>
      <c r="AV211" s="13" t="s">
        <v>89</v>
      </c>
      <c r="AW211" s="13" t="s">
        <v>34</v>
      </c>
      <c r="AX211" s="13" t="s">
        <v>87</v>
      </c>
      <c r="AY211" s="215" t="s">
        <v>127</v>
      </c>
    </row>
    <row r="212" spans="1:65" s="12" customFormat="1" ht="22.9" customHeight="1">
      <c r="B212" s="170"/>
      <c r="C212" s="171"/>
      <c r="D212" s="172" t="s">
        <v>78</v>
      </c>
      <c r="E212" s="184" t="s">
        <v>270</v>
      </c>
      <c r="F212" s="184" t="s">
        <v>271</v>
      </c>
      <c r="G212" s="171"/>
      <c r="H212" s="171"/>
      <c r="I212" s="174"/>
      <c r="J212" s="185">
        <f>BK212</f>
        <v>0</v>
      </c>
      <c r="K212" s="171"/>
      <c r="L212" s="176"/>
      <c r="M212" s="177"/>
      <c r="N212" s="178"/>
      <c r="O212" s="178"/>
      <c r="P212" s="179">
        <f>SUM(P213:P222)</f>
        <v>0</v>
      </c>
      <c r="Q212" s="178"/>
      <c r="R212" s="179">
        <f>SUM(R213:R222)</f>
        <v>0</v>
      </c>
      <c r="S212" s="178"/>
      <c r="T212" s="180">
        <f>SUM(T213:T222)</f>
        <v>0</v>
      </c>
      <c r="AR212" s="181" t="s">
        <v>89</v>
      </c>
      <c r="AT212" s="182" t="s">
        <v>78</v>
      </c>
      <c r="AU212" s="182" t="s">
        <v>87</v>
      </c>
      <c r="AY212" s="181" t="s">
        <v>127</v>
      </c>
      <c r="BK212" s="183">
        <f>SUM(BK213:BK222)</f>
        <v>0</v>
      </c>
    </row>
    <row r="213" spans="1:65" s="2" customFormat="1" ht="16.5" customHeight="1">
      <c r="A213" s="34"/>
      <c r="B213" s="35"/>
      <c r="C213" s="186" t="s">
        <v>476</v>
      </c>
      <c r="D213" s="186" t="s">
        <v>130</v>
      </c>
      <c r="E213" s="187" t="s">
        <v>477</v>
      </c>
      <c r="F213" s="188" t="s">
        <v>478</v>
      </c>
      <c r="G213" s="189" t="s">
        <v>164</v>
      </c>
      <c r="H213" s="190">
        <v>239.11</v>
      </c>
      <c r="I213" s="191"/>
      <c r="J213" s="192">
        <f>ROUND(I213*H213,2)</f>
        <v>0</v>
      </c>
      <c r="K213" s="188" t="s">
        <v>1</v>
      </c>
      <c r="L213" s="39"/>
      <c r="M213" s="193" t="s">
        <v>1</v>
      </c>
      <c r="N213" s="194" t="s">
        <v>44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220</v>
      </c>
      <c r="AT213" s="197" t="s">
        <v>130</v>
      </c>
      <c r="AU213" s="197" t="s">
        <v>89</v>
      </c>
      <c r="AY213" s="17" t="s">
        <v>127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87</v>
      </c>
      <c r="BK213" s="198">
        <f>ROUND(I213*H213,2)</f>
        <v>0</v>
      </c>
      <c r="BL213" s="17" t="s">
        <v>220</v>
      </c>
      <c r="BM213" s="197" t="s">
        <v>479</v>
      </c>
    </row>
    <row r="214" spans="1:65" s="15" customFormat="1">
      <c r="B214" s="231"/>
      <c r="C214" s="232"/>
      <c r="D214" s="206" t="s">
        <v>166</v>
      </c>
      <c r="E214" s="233" t="s">
        <v>1</v>
      </c>
      <c r="F214" s="234" t="s">
        <v>276</v>
      </c>
      <c r="G214" s="232"/>
      <c r="H214" s="233" t="s">
        <v>1</v>
      </c>
      <c r="I214" s="235"/>
      <c r="J214" s="232"/>
      <c r="K214" s="232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166</v>
      </c>
      <c r="AU214" s="240" t="s">
        <v>89</v>
      </c>
      <c r="AV214" s="15" t="s">
        <v>87</v>
      </c>
      <c r="AW214" s="15" t="s">
        <v>34</v>
      </c>
      <c r="AX214" s="15" t="s">
        <v>79</v>
      </c>
      <c r="AY214" s="240" t="s">
        <v>127</v>
      </c>
    </row>
    <row r="215" spans="1:65" s="13" customFormat="1">
      <c r="B215" s="204"/>
      <c r="C215" s="205"/>
      <c r="D215" s="206" t="s">
        <v>166</v>
      </c>
      <c r="E215" s="207" t="s">
        <v>1</v>
      </c>
      <c r="F215" s="208" t="s">
        <v>277</v>
      </c>
      <c r="G215" s="205"/>
      <c r="H215" s="209">
        <v>61.85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166</v>
      </c>
      <c r="AU215" s="215" t="s">
        <v>89</v>
      </c>
      <c r="AV215" s="13" t="s">
        <v>89</v>
      </c>
      <c r="AW215" s="13" t="s">
        <v>34</v>
      </c>
      <c r="AX215" s="13" t="s">
        <v>79</v>
      </c>
      <c r="AY215" s="215" t="s">
        <v>127</v>
      </c>
    </row>
    <row r="216" spans="1:65" s="13" customFormat="1">
      <c r="B216" s="204"/>
      <c r="C216" s="205"/>
      <c r="D216" s="206" t="s">
        <v>166</v>
      </c>
      <c r="E216" s="207" t="s">
        <v>1</v>
      </c>
      <c r="F216" s="208" t="s">
        <v>278</v>
      </c>
      <c r="G216" s="205"/>
      <c r="H216" s="209">
        <v>108.3</v>
      </c>
      <c r="I216" s="210"/>
      <c r="J216" s="205"/>
      <c r="K216" s="205"/>
      <c r="L216" s="211"/>
      <c r="M216" s="212"/>
      <c r="N216" s="213"/>
      <c r="O216" s="213"/>
      <c r="P216" s="213"/>
      <c r="Q216" s="213"/>
      <c r="R216" s="213"/>
      <c r="S216" s="213"/>
      <c r="T216" s="214"/>
      <c r="AT216" s="215" t="s">
        <v>166</v>
      </c>
      <c r="AU216" s="215" t="s">
        <v>89</v>
      </c>
      <c r="AV216" s="13" t="s">
        <v>89</v>
      </c>
      <c r="AW216" s="13" t="s">
        <v>34</v>
      </c>
      <c r="AX216" s="13" t="s">
        <v>79</v>
      </c>
      <c r="AY216" s="215" t="s">
        <v>127</v>
      </c>
    </row>
    <row r="217" spans="1:65" s="15" customFormat="1">
      <c r="B217" s="231"/>
      <c r="C217" s="232"/>
      <c r="D217" s="206" t="s">
        <v>166</v>
      </c>
      <c r="E217" s="233" t="s">
        <v>1</v>
      </c>
      <c r="F217" s="234" t="s">
        <v>279</v>
      </c>
      <c r="G217" s="232"/>
      <c r="H217" s="233" t="s">
        <v>1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166</v>
      </c>
      <c r="AU217" s="240" t="s">
        <v>89</v>
      </c>
      <c r="AV217" s="15" t="s">
        <v>87</v>
      </c>
      <c r="AW217" s="15" t="s">
        <v>34</v>
      </c>
      <c r="AX217" s="15" t="s">
        <v>79</v>
      </c>
      <c r="AY217" s="240" t="s">
        <v>127</v>
      </c>
    </row>
    <row r="218" spans="1:65" s="13" customFormat="1">
      <c r="B218" s="204"/>
      <c r="C218" s="205"/>
      <c r="D218" s="206" t="s">
        <v>166</v>
      </c>
      <c r="E218" s="207" t="s">
        <v>1</v>
      </c>
      <c r="F218" s="208" t="s">
        <v>280</v>
      </c>
      <c r="G218" s="205"/>
      <c r="H218" s="209">
        <v>16.760000000000002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166</v>
      </c>
      <c r="AU218" s="215" t="s">
        <v>89</v>
      </c>
      <c r="AV218" s="13" t="s">
        <v>89</v>
      </c>
      <c r="AW218" s="13" t="s">
        <v>34</v>
      </c>
      <c r="AX218" s="13" t="s">
        <v>79</v>
      </c>
      <c r="AY218" s="215" t="s">
        <v>127</v>
      </c>
    </row>
    <row r="219" spans="1:65" s="13" customFormat="1">
      <c r="B219" s="204"/>
      <c r="C219" s="205"/>
      <c r="D219" s="206" t="s">
        <v>166</v>
      </c>
      <c r="E219" s="207" t="s">
        <v>1</v>
      </c>
      <c r="F219" s="208" t="s">
        <v>480</v>
      </c>
      <c r="G219" s="205"/>
      <c r="H219" s="209">
        <v>52.2</v>
      </c>
      <c r="I219" s="210"/>
      <c r="J219" s="205"/>
      <c r="K219" s="205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166</v>
      </c>
      <c r="AU219" s="215" t="s">
        <v>89</v>
      </c>
      <c r="AV219" s="13" t="s">
        <v>89</v>
      </c>
      <c r="AW219" s="13" t="s">
        <v>34</v>
      </c>
      <c r="AX219" s="13" t="s">
        <v>79</v>
      </c>
      <c r="AY219" s="215" t="s">
        <v>127</v>
      </c>
    </row>
    <row r="220" spans="1:65" s="14" customFormat="1">
      <c r="B220" s="220"/>
      <c r="C220" s="221"/>
      <c r="D220" s="206" t="s">
        <v>166</v>
      </c>
      <c r="E220" s="222" t="s">
        <v>1</v>
      </c>
      <c r="F220" s="223" t="s">
        <v>265</v>
      </c>
      <c r="G220" s="221"/>
      <c r="H220" s="224">
        <v>239.11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166</v>
      </c>
      <c r="AU220" s="230" t="s">
        <v>89</v>
      </c>
      <c r="AV220" s="14" t="s">
        <v>160</v>
      </c>
      <c r="AW220" s="14" t="s">
        <v>34</v>
      </c>
      <c r="AX220" s="14" t="s">
        <v>87</v>
      </c>
      <c r="AY220" s="230" t="s">
        <v>127</v>
      </c>
    </row>
    <row r="221" spans="1:65" s="2" customFormat="1" ht="16.5" customHeight="1">
      <c r="A221" s="34"/>
      <c r="B221" s="35"/>
      <c r="C221" s="186" t="s">
        <v>481</v>
      </c>
      <c r="D221" s="186" t="s">
        <v>130</v>
      </c>
      <c r="E221" s="187" t="s">
        <v>482</v>
      </c>
      <c r="F221" s="188" t="s">
        <v>483</v>
      </c>
      <c r="G221" s="189" t="s">
        <v>164</v>
      </c>
      <c r="H221" s="190">
        <v>62.7</v>
      </c>
      <c r="I221" s="191"/>
      <c r="J221" s="192">
        <f>ROUND(I221*H221,2)</f>
        <v>0</v>
      </c>
      <c r="K221" s="188" t="s">
        <v>1</v>
      </c>
      <c r="L221" s="39"/>
      <c r="M221" s="193" t="s">
        <v>1</v>
      </c>
      <c r="N221" s="194" t="s">
        <v>44</v>
      </c>
      <c r="O221" s="71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220</v>
      </c>
      <c r="AT221" s="197" t="s">
        <v>130</v>
      </c>
      <c r="AU221" s="197" t="s">
        <v>89</v>
      </c>
      <c r="AY221" s="17" t="s">
        <v>127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17" t="s">
        <v>87</v>
      </c>
      <c r="BK221" s="198">
        <f>ROUND(I221*H221,2)</f>
        <v>0</v>
      </c>
      <c r="BL221" s="17" t="s">
        <v>220</v>
      </c>
      <c r="BM221" s="197" t="s">
        <v>484</v>
      </c>
    </row>
    <row r="222" spans="1:65" s="13" customFormat="1">
      <c r="B222" s="204"/>
      <c r="C222" s="205"/>
      <c r="D222" s="206" t="s">
        <v>166</v>
      </c>
      <c r="E222" s="207" t="s">
        <v>1</v>
      </c>
      <c r="F222" s="208" t="s">
        <v>485</v>
      </c>
      <c r="G222" s="205"/>
      <c r="H222" s="209">
        <v>62.7</v>
      </c>
      <c r="I222" s="210"/>
      <c r="J222" s="205"/>
      <c r="K222" s="205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166</v>
      </c>
      <c r="AU222" s="215" t="s">
        <v>89</v>
      </c>
      <c r="AV222" s="13" t="s">
        <v>89</v>
      </c>
      <c r="AW222" s="13" t="s">
        <v>34</v>
      </c>
      <c r="AX222" s="13" t="s">
        <v>87</v>
      </c>
      <c r="AY222" s="215" t="s">
        <v>127</v>
      </c>
    </row>
    <row r="223" spans="1:65" s="12" customFormat="1" ht="22.9" customHeight="1">
      <c r="B223" s="170"/>
      <c r="C223" s="171"/>
      <c r="D223" s="172" t="s">
        <v>78</v>
      </c>
      <c r="E223" s="184" t="s">
        <v>486</v>
      </c>
      <c r="F223" s="184" t="s">
        <v>487</v>
      </c>
      <c r="G223" s="171"/>
      <c r="H223" s="171"/>
      <c r="I223" s="174"/>
      <c r="J223" s="185">
        <f>BK223</f>
        <v>0</v>
      </c>
      <c r="K223" s="171"/>
      <c r="L223" s="176"/>
      <c r="M223" s="177"/>
      <c r="N223" s="178"/>
      <c r="O223" s="178"/>
      <c r="P223" s="179">
        <f>SUM(P224:P225)</f>
        <v>0</v>
      </c>
      <c r="Q223" s="178"/>
      <c r="R223" s="179">
        <f>SUM(R224:R225)</f>
        <v>0</v>
      </c>
      <c r="S223" s="178"/>
      <c r="T223" s="180">
        <f>SUM(T224:T225)</f>
        <v>0</v>
      </c>
      <c r="AR223" s="181" t="s">
        <v>89</v>
      </c>
      <c r="AT223" s="182" t="s">
        <v>78</v>
      </c>
      <c r="AU223" s="182" t="s">
        <v>87</v>
      </c>
      <c r="AY223" s="181" t="s">
        <v>127</v>
      </c>
      <c r="BK223" s="183">
        <f>SUM(BK224:BK225)</f>
        <v>0</v>
      </c>
    </row>
    <row r="224" spans="1:65" s="2" customFormat="1" ht="24">
      <c r="A224" s="34"/>
      <c r="B224" s="35"/>
      <c r="C224" s="186" t="s">
        <v>488</v>
      </c>
      <c r="D224" s="186" t="s">
        <v>130</v>
      </c>
      <c r="E224" s="187" t="s">
        <v>489</v>
      </c>
      <c r="F224" s="188" t="s">
        <v>490</v>
      </c>
      <c r="G224" s="189" t="s">
        <v>133</v>
      </c>
      <c r="H224" s="190">
        <v>1</v>
      </c>
      <c r="I224" s="191"/>
      <c r="J224" s="192">
        <f>ROUND(I224*H224,2)</f>
        <v>0</v>
      </c>
      <c r="K224" s="188" t="s">
        <v>1</v>
      </c>
      <c r="L224" s="39"/>
      <c r="M224" s="193" t="s">
        <v>1</v>
      </c>
      <c r="N224" s="194" t="s">
        <v>44</v>
      </c>
      <c r="O224" s="71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220</v>
      </c>
      <c r="AT224" s="197" t="s">
        <v>130</v>
      </c>
      <c r="AU224" s="197" t="s">
        <v>89</v>
      </c>
      <c r="AY224" s="17" t="s">
        <v>127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7" t="s">
        <v>87</v>
      </c>
      <c r="BK224" s="198">
        <f>ROUND(I224*H224,2)</f>
        <v>0</v>
      </c>
      <c r="BL224" s="17" t="s">
        <v>220</v>
      </c>
      <c r="BM224" s="197" t="s">
        <v>491</v>
      </c>
    </row>
    <row r="225" spans="1:47" s="2" customFormat="1" ht="68.25">
      <c r="A225" s="34"/>
      <c r="B225" s="35"/>
      <c r="C225" s="36"/>
      <c r="D225" s="206" t="s">
        <v>239</v>
      </c>
      <c r="E225" s="36"/>
      <c r="F225" s="216" t="s">
        <v>492</v>
      </c>
      <c r="G225" s="36"/>
      <c r="H225" s="36"/>
      <c r="I225" s="217"/>
      <c r="J225" s="36"/>
      <c r="K225" s="36"/>
      <c r="L225" s="39"/>
      <c r="M225" s="255"/>
      <c r="N225" s="256"/>
      <c r="O225" s="201"/>
      <c r="P225" s="201"/>
      <c r="Q225" s="201"/>
      <c r="R225" s="201"/>
      <c r="S225" s="201"/>
      <c r="T225" s="257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239</v>
      </c>
      <c r="AU225" s="17" t="s">
        <v>89</v>
      </c>
    </row>
    <row r="226" spans="1:47" s="2" customFormat="1" ht="6.95" customHeight="1">
      <c r="A226" s="34"/>
      <c r="B226" s="54"/>
      <c r="C226" s="55"/>
      <c r="D226" s="55"/>
      <c r="E226" s="55"/>
      <c r="F226" s="55"/>
      <c r="G226" s="55"/>
      <c r="H226" s="55"/>
      <c r="I226" s="55"/>
      <c r="J226" s="55"/>
      <c r="K226" s="55"/>
      <c r="L226" s="39"/>
      <c r="M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</row>
  </sheetData>
  <sheetProtection algorithmName="SHA-512" hashValue="Yf/pMRiPdaOv0lHHctkWLoKJVAsiw2IAFh2FAEwBjLA0VjMWnlliSswiO23SPo8TYCDgf3BaxI+/p9MIrSgX1A==" saltValue="KChRns3NKZ2W25QV9VHgr3Uo4OZxI1eov7EcBvMtYkiNIJ/cvnif2CUpJY7owHF+rcr6ToaXJRIXJEmWZmB5Bw==" spinCount="100000" sheet="1" objects="1" scenarios="1" formatColumns="0" formatRows="0" autoFilter="0"/>
  <autoFilter ref="C130:K225" xr:uid="{00000000-0009-0000-0000-000003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1"/>
  <sheetViews>
    <sheetView showGridLines="0" view="pageBreakPreview" zoomScaleNormal="100" zoomScaleSheetLayoutView="100" workbookViewId="0">
      <selection activeCell="F53" sqref="F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8.5" style="1" customWidth="1"/>
    <col min="8" max="8" width="14" style="1" customWidth="1"/>
    <col min="9" max="9" width="15.83203125" style="1" customWidth="1"/>
    <col min="10" max="10" width="22.33203125" style="1" customWidth="1"/>
    <col min="11" max="11" width="19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7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89</v>
      </c>
    </row>
    <row r="4" spans="1:46" s="1" customFormat="1" ht="24.95" customHeight="1">
      <c r="B4" s="20"/>
      <c r="D4" s="110" t="s">
        <v>99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2" t="str">
        <f>'Rekapitulace stavby'!K6</f>
        <v>ZŠ DĚDINA - navýšení kapacity kmenovou třídou v křídle B1</v>
      </c>
      <c r="F7" s="303"/>
      <c r="G7" s="303"/>
      <c r="H7" s="303"/>
      <c r="L7" s="20"/>
    </row>
    <row r="8" spans="1:46" s="2" customFormat="1" ht="12" customHeight="1">
      <c r="A8" s="34"/>
      <c r="B8" s="39"/>
      <c r="C8" s="34"/>
      <c r="D8" s="112" t="s">
        <v>100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4" t="s">
        <v>493</v>
      </c>
      <c r="F9" s="305"/>
      <c r="G9" s="305"/>
      <c r="H9" s="305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20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13" t="s">
        <v>23</v>
      </c>
      <c r="G12" s="34"/>
      <c r="H12" s="34"/>
      <c r="I12" s="112" t="s">
        <v>24</v>
      </c>
      <c r="J12" s="114" t="str">
        <f>'Rekapitulace stavby'!AN8</f>
        <v>29. 3. 2021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26</v>
      </c>
      <c r="E14" s="34"/>
      <c r="F14" s="34"/>
      <c r="G14" s="34"/>
      <c r="H14" s="34"/>
      <c r="I14" s="112" t="s">
        <v>27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28</v>
      </c>
      <c r="F15" s="34"/>
      <c r="G15" s="34"/>
      <c r="H15" s="34"/>
      <c r="I15" s="112" t="s">
        <v>29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6" t="str">
        <f>'Rekapitulace stavby'!E14</f>
        <v>Vyplň údaj</v>
      </c>
      <c r="F18" s="307"/>
      <c r="G18" s="307"/>
      <c r="H18" s="307"/>
      <c r="I18" s="112" t="s">
        <v>29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27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33</v>
      </c>
      <c r="F21" s="34"/>
      <c r="G21" s="34"/>
      <c r="H21" s="34"/>
      <c r="I21" s="112" t="s">
        <v>29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35</v>
      </c>
      <c r="E23" s="34"/>
      <c r="F23" s="34"/>
      <c r="G23" s="34"/>
      <c r="H23" s="34"/>
      <c r="I23" s="112" t="s">
        <v>27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36</v>
      </c>
      <c r="F24" s="34"/>
      <c r="G24" s="34"/>
      <c r="H24" s="34"/>
      <c r="I24" s="112" t="s">
        <v>29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8" t="s">
        <v>1</v>
      </c>
      <c r="F27" s="308"/>
      <c r="G27" s="308"/>
      <c r="H27" s="30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ROUND((SUM(BE121:BE180)),  2)</f>
        <v>0</v>
      </c>
      <c r="G33" s="34"/>
      <c r="H33" s="34"/>
      <c r="I33" s="124">
        <v>0.21</v>
      </c>
      <c r="J33" s="123">
        <f>ROUND(((SUM(BE121:BE180))*I33),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ROUND((SUM(BF121:BF180)),  2)</f>
        <v>0</v>
      </c>
      <c r="G34" s="34"/>
      <c r="H34" s="34"/>
      <c r="I34" s="124">
        <v>0.15</v>
      </c>
      <c r="J34" s="123">
        <f>ROUND(((SUM(BF121:BF180))*I34),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ROUND((SUM(BG121:BG180)),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ROUND((SUM(BH121:BH180)),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ROUND((SUM(BI121:BI180)),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52</v>
      </c>
      <c r="E50" s="133"/>
      <c r="F50" s="133"/>
      <c r="G50" s="132" t="s">
        <v>53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54</v>
      </c>
      <c r="E61" s="135"/>
      <c r="F61" s="136" t="s">
        <v>55</v>
      </c>
      <c r="G61" s="134" t="s">
        <v>54</v>
      </c>
      <c r="H61" s="135"/>
      <c r="I61" s="135"/>
      <c r="J61" s="137" t="s">
        <v>55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56</v>
      </c>
      <c r="E65" s="138"/>
      <c r="F65" s="138"/>
      <c r="G65" s="132" t="s">
        <v>57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54</v>
      </c>
      <c r="E76" s="135"/>
      <c r="F76" s="136" t="s">
        <v>55</v>
      </c>
      <c r="G76" s="134" t="s">
        <v>54</v>
      </c>
      <c r="H76" s="135"/>
      <c r="I76" s="135"/>
      <c r="J76" s="137" t="s">
        <v>55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102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0" t="str">
        <f>E7</f>
        <v>ZŠ DĚDINA - navýšení kapacity kmenovou třídou v křídle B1</v>
      </c>
      <c r="F85" s="301"/>
      <c r="G85" s="301"/>
      <c r="H85" s="301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100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8" t="str">
        <f>E9</f>
        <v>04 - PROFESE</v>
      </c>
      <c r="F87" s="299"/>
      <c r="G87" s="299"/>
      <c r="H87" s="29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Žukovského 6/580, Praha 6 - Liboc</v>
      </c>
      <c r="G89" s="36"/>
      <c r="H89" s="36"/>
      <c r="I89" s="29" t="s">
        <v>24</v>
      </c>
      <c r="J89" s="66" t="str">
        <f>IF(J12="","",J12)</f>
        <v>29. 3. 2021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26</v>
      </c>
      <c r="D91" s="36"/>
      <c r="E91" s="36"/>
      <c r="F91" s="27" t="str">
        <f>E15</f>
        <v>Městská část Praha 6</v>
      </c>
      <c r="G91" s="36"/>
      <c r="H91" s="36"/>
      <c r="I91" s="29" t="s">
        <v>32</v>
      </c>
      <c r="J91" s="32" t="str">
        <f>E21</f>
        <v>QUADRA PROJECT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35</v>
      </c>
      <c r="J92" s="32" t="str">
        <f>E24</f>
        <v>Vladimír Mrázek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103</v>
      </c>
      <c r="D94" s="144"/>
      <c r="E94" s="144"/>
      <c r="F94" s="144"/>
      <c r="G94" s="144"/>
      <c r="H94" s="144"/>
      <c r="I94" s="144"/>
      <c r="J94" s="145" t="s">
        <v>104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105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106</v>
      </c>
    </row>
    <row r="97" spans="1:31" s="9" customFormat="1" ht="24.95" customHeight="1">
      <c r="B97" s="147"/>
      <c r="C97" s="148"/>
      <c r="D97" s="149" t="s">
        <v>151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494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495</v>
      </c>
      <c r="E99" s="156"/>
      <c r="F99" s="156"/>
      <c r="G99" s="156"/>
      <c r="H99" s="156"/>
      <c r="I99" s="156"/>
      <c r="J99" s="157">
        <f>J130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496</v>
      </c>
      <c r="E100" s="156"/>
      <c r="F100" s="156"/>
      <c r="G100" s="156"/>
      <c r="H100" s="156"/>
      <c r="I100" s="156"/>
      <c r="J100" s="157">
        <f>J132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497</v>
      </c>
      <c r="E101" s="156"/>
      <c r="F101" s="156"/>
      <c r="G101" s="156"/>
      <c r="H101" s="156"/>
      <c r="I101" s="156"/>
      <c r="J101" s="157">
        <f>J176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111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0" t="str">
        <f>E7</f>
        <v>ZŠ DĚDINA - navýšení kapacity kmenovou třídou v křídle B1</v>
      </c>
      <c r="F111" s="301"/>
      <c r="G111" s="301"/>
      <c r="H111" s="30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100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88" t="str">
        <f>E9</f>
        <v>04 - PROFESE</v>
      </c>
      <c r="F113" s="299"/>
      <c r="G113" s="299"/>
      <c r="H113" s="299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22</v>
      </c>
      <c r="D115" s="36"/>
      <c r="E115" s="36"/>
      <c r="F115" s="27" t="str">
        <f>F12</f>
        <v>Žukovského 6/580, Praha 6 - Liboc</v>
      </c>
      <c r="G115" s="36"/>
      <c r="H115" s="36"/>
      <c r="I115" s="29" t="s">
        <v>24</v>
      </c>
      <c r="J115" s="66" t="str">
        <f>IF(J12="","",J12)</f>
        <v>29. 3. 2021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26</v>
      </c>
      <c r="D117" s="36"/>
      <c r="E117" s="36"/>
      <c r="F117" s="27" t="str">
        <f>E15</f>
        <v>Městská část Praha 6</v>
      </c>
      <c r="G117" s="36"/>
      <c r="H117" s="36"/>
      <c r="I117" s="29" t="s">
        <v>32</v>
      </c>
      <c r="J117" s="32" t="str">
        <f>E21</f>
        <v>QUADRA PROJECT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30</v>
      </c>
      <c r="D118" s="36"/>
      <c r="E118" s="36"/>
      <c r="F118" s="27" t="str">
        <f>IF(E18="","",E18)</f>
        <v>Vyplň údaj</v>
      </c>
      <c r="G118" s="36"/>
      <c r="H118" s="36"/>
      <c r="I118" s="29" t="s">
        <v>35</v>
      </c>
      <c r="J118" s="32" t="str">
        <f>E24</f>
        <v>Vladimír Mrázek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112</v>
      </c>
      <c r="D120" s="162" t="s">
        <v>64</v>
      </c>
      <c r="E120" s="162" t="s">
        <v>60</v>
      </c>
      <c r="F120" s="162" t="s">
        <v>61</v>
      </c>
      <c r="G120" s="162" t="s">
        <v>113</v>
      </c>
      <c r="H120" s="162" t="s">
        <v>114</v>
      </c>
      <c r="I120" s="162" t="s">
        <v>115</v>
      </c>
      <c r="J120" s="162" t="s">
        <v>104</v>
      </c>
      <c r="K120" s="163" t="s">
        <v>116</v>
      </c>
      <c r="L120" s="164"/>
      <c r="M120" s="75" t="s">
        <v>1</v>
      </c>
      <c r="N120" s="76" t="s">
        <v>43</v>
      </c>
      <c r="O120" s="76" t="s">
        <v>117</v>
      </c>
      <c r="P120" s="76" t="s">
        <v>118</v>
      </c>
      <c r="Q120" s="76" t="s">
        <v>119</v>
      </c>
      <c r="R120" s="76" t="s">
        <v>120</v>
      </c>
      <c r="S120" s="76" t="s">
        <v>121</v>
      </c>
      <c r="T120" s="77" t="s">
        <v>122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123</v>
      </c>
      <c r="D121" s="36"/>
      <c r="E121" s="36"/>
      <c r="F121" s="36"/>
      <c r="G121" s="36"/>
      <c r="H121" s="36"/>
      <c r="I121" s="36"/>
      <c r="J121" s="165">
        <f>BK121</f>
        <v>0</v>
      </c>
      <c r="K121" s="36"/>
      <c r="L121" s="39"/>
      <c r="M121" s="78"/>
      <c r="N121" s="166"/>
      <c r="O121" s="79"/>
      <c r="P121" s="167">
        <f>P122</f>
        <v>0</v>
      </c>
      <c r="Q121" s="79"/>
      <c r="R121" s="167">
        <f>R122</f>
        <v>8.0619999999999997E-2</v>
      </c>
      <c r="S121" s="79"/>
      <c r="T121" s="168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78</v>
      </c>
      <c r="AU121" s="17" t="s">
        <v>106</v>
      </c>
      <c r="BK121" s="169">
        <f>BK122</f>
        <v>0</v>
      </c>
    </row>
    <row r="122" spans="1:65" s="12" customFormat="1" ht="25.9" customHeight="1">
      <c r="B122" s="170"/>
      <c r="C122" s="171"/>
      <c r="D122" s="172" t="s">
        <v>78</v>
      </c>
      <c r="E122" s="173" t="s">
        <v>245</v>
      </c>
      <c r="F122" s="173" t="s">
        <v>246</v>
      </c>
      <c r="G122" s="171"/>
      <c r="H122" s="171"/>
      <c r="I122" s="174"/>
      <c r="J122" s="175">
        <f>BK122</f>
        <v>0</v>
      </c>
      <c r="K122" s="171"/>
      <c r="L122" s="176"/>
      <c r="M122" s="177"/>
      <c r="N122" s="178"/>
      <c r="O122" s="178"/>
      <c r="P122" s="179">
        <f>P123+P130+P132+P176</f>
        <v>0</v>
      </c>
      <c r="Q122" s="178"/>
      <c r="R122" s="179">
        <f>R123+R130+R132+R176</f>
        <v>8.0619999999999997E-2</v>
      </c>
      <c r="S122" s="178"/>
      <c r="T122" s="180">
        <f>T123+T130+T132+T176</f>
        <v>0</v>
      </c>
      <c r="AR122" s="181" t="s">
        <v>89</v>
      </c>
      <c r="AT122" s="182" t="s">
        <v>78</v>
      </c>
      <c r="AU122" s="182" t="s">
        <v>79</v>
      </c>
      <c r="AY122" s="181" t="s">
        <v>127</v>
      </c>
      <c r="BK122" s="183">
        <f>BK123+BK130+BK132+BK176</f>
        <v>0</v>
      </c>
    </row>
    <row r="123" spans="1:65" s="12" customFormat="1" ht="22.9" customHeight="1">
      <c r="B123" s="170"/>
      <c r="C123" s="171"/>
      <c r="D123" s="172" t="s">
        <v>78</v>
      </c>
      <c r="E123" s="184" t="s">
        <v>498</v>
      </c>
      <c r="F123" s="184" t="s">
        <v>499</v>
      </c>
      <c r="G123" s="171"/>
      <c r="H123" s="171"/>
      <c r="I123" s="174"/>
      <c r="J123" s="185">
        <f>BK123</f>
        <v>0</v>
      </c>
      <c r="K123" s="171"/>
      <c r="L123" s="176"/>
      <c r="M123" s="177"/>
      <c r="N123" s="178"/>
      <c r="O123" s="178"/>
      <c r="P123" s="179">
        <f>SUM(P124:P129)</f>
        <v>0</v>
      </c>
      <c r="Q123" s="178"/>
      <c r="R123" s="179">
        <f>SUM(R124:R129)</f>
        <v>1.7179999999999997E-2</v>
      </c>
      <c r="S123" s="178"/>
      <c r="T123" s="180">
        <f>SUM(T124:T129)</f>
        <v>0</v>
      </c>
      <c r="AR123" s="181" t="s">
        <v>89</v>
      </c>
      <c r="AT123" s="182" t="s">
        <v>78</v>
      </c>
      <c r="AU123" s="182" t="s">
        <v>87</v>
      </c>
      <c r="AY123" s="181" t="s">
        <v>127</v>
      </c>
      <c r="BK123" s="183">
        <f>SUM(BK124:BK129)</f>
        <v>0</v>
      </c>
    </row>
    <row r="124" spans="1:65" s="2" customFormat="1" ht="16.5" customHeight="1">
      <c r="A124" s="34"/>
      <c r="B124" s="35"/>
      <c r="C124" s="186" t="s">
        <v>87</v>
      </c>
      <c r="D124" s="186" t="s">
        <v>130</v>
      </c>
      <c r="E124" s="187" t="s">
        <v>500</v>
      </c>
      <c r="F124" s="188" t="s">
        <v>501</v>
      </c>
      <c r="G124" s="189" t="s">
        <v>174</v>
      </c>
      <c r="H124" s="190">
        <v>1</v>
      </c>
      <c r="I124" s="191"/>
      <c r="J124" s="192">
        <f t="shared" ref="J124:J129" si="0">ROUND(I124*H124,2)</f>
        <v>0</v>
      </c>
      <c r="K124" s="188" t="s">
        <v>1</v>
      </c>
      <c r="L124" s="39"/>
      <c r="M124" s="193" t="s">
        <v>1</v>
      </c>
      <c r="N124" s="194" t="s">
        <v>44</v>
      </c>
      <c r="O124" s="71"/>
      <c r="P124" s="195">
        <f t="shared" ref="P124:P129" si="1">O124*H124</f>
        <v>0</v>
      </c>
      <c r="Q124" s="195">
        <v>3.2599999999999999E-3</v>
      </c>
      <c r="R124" s="195">
        <f t="shared" ref="R124:R129" si="2">Q124*H124</f>
        <v>3.2599999999999999E-3</v>
      </c>
      <c r="S124" s="195">
        <v>0</v>
      </c>
      <c r="T124" s="196">
        <f t="shared" ref="T124:T129" si="3"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7" t="s">
        <v>220</v>
      </c>
      <c r="AT124" s="197" t="s">
        <v>130</v>
      </c>
      <c r="AU124" s="197" t="s">
        <v>89</v>
      </c>
      <c r="AY124" s="17" t="s">
        <v>127</v>
      </c>
      <c r="BE124" s="198">
        <f t="shared" ref="BE124:BE129" si="4">IF(N124="základní",J124,0)</f>
        <v>0</v>
      </c>
      <c r="BF124" s="198">
        <f t="shared" ref="BF124:BF129" si="5">IF(N124="snížená",J124,0)</f>
        <v>0</v>
      </c>
      <c r="BG124" s="198">
        <f t="shared" ref="BG124:BG129" si="6">IF(N124="zákl. přenesená",J124,0)</f>
        <v>0</v>
      </c>
      <c r="BH124" s="198">
        <f t="shared" ref="BH124:BH129" si="7">IF(N124="sníž. přenesená",J124,0)</f>
        <v>0</v>
      </c>
      <c r="BI124" s="198">
        <f t="shared" ref="BI124:BI129" si="8">IF(N124="nulová",J124,0)</f>
        <v>0</v>
      </c>
      <c r="BJ124" s="17" t="s">
        <v>87</v>
      </c>
      <c r="BK124" s="198">
        <f t="shared" ref="BK124:BK129" si="9">ROUND(I124*H124,2)</f>
        <v>0</v>
      </c>
      <c r="BL124" s="17" t="s">
        <v>220</v>
      </c>
      <c r="BM124" s="197" t="s">
        <v>502</v>
      </c>
    </row>
    <row r="125" spans="1:65" s="2" customFormat="1" ht="16.5" customHeight="1">
      <c r="A125" s="34"/>
      <c r="B125" s="35"/>
      <c r="C125" s="244" t="s">
        <v>89</v>
      </c>
      <c r="D125" s="244" t="s">
        <v>320</v>
      </c>
      <c r="E125" s="245" t="s">
        <v>503</v>
      </c>
      <c r="F125" s="246" t="s">
        <v>504</v>
      </c>
      <c r="G125" s="247" t="s">
        <v>174</v>
      </c>
      <c r="H125" s="248">
        <v>1</v>
      </c>
      <c r="I125" s="249"/>
      <c r="J125" s="250">
        <f t="shared" si="0"/>
        <v>0</v>
      </c>
      <c r="K125" s="246" t="s">
        <v>1</v>
      </c>
      <c r="L125" s="251"/>
      <c r="M125" s="252" t="s">
        <v>1</v>
      </c>
      <c r="N125" s="253" t="s">
        <v>44</v>
      </c>
      <c r="O125" s="71"/>
      <c r="P125" s="195">
        <f t="shared" si="1"/>
        <v>0</v>
      </c>
      <c r="Q125" s="195">
        <v>1.2E-2</v>
      </c>
      <c r="R125" s="195">
        <f t="shared" si="2"/>
        <v>1.2E-2</v>
      </c>
      <c r="S125" s="195">
        <v>0</v>
      </c>
      <c r="T125" s="196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7" t="s">
        <v>344</v>
      </c>
      <c r="AT125" s="197" t="s">
        <v>320</v>
      </c>
      <c r="AU125" s="197" t="s">
        <v>89</v>
      </c>
      <c r="AY125" s="17" t="s">
        <v>127</v>
      </c>
      <c r="BE125" s="198">
        <f t="shared" si="4"/>
        <v>0</v>
      </c>
      <c r="BF125" s="198">
        <f t="shared" si="5"/>
        <v>0</v>
      </c>
      <c r="BG125" s="198">
        <f t="shared" si="6"/>
        <v>0</v>
      </c>
      <c r="BH125" s="198">
        <f t="shared" si="7"/>
        <v>0</v>
      </c>
      <c r="BI125" s="198">
        <f t="shared" si="8"/>
        <v>0</v>
      </c>
      <c r="BJ125" s="17" t="s">
        <v>87</v>
      </c>
      <c r="BK125" s="198">
        <f t="shared" si="9"/>
        <v>0</v>
      </c>
      <c r="BL125" s="17" t="s">
        <v>220</v>
      </c>
      <c r="BM125" s="197" t="s">
        <v>505</v>
      </c>
    </row>
    <row r="126" spans="1:65" s="2" customFormat="1" ht="16.5" customHeight="1">
      <c r="A126" s="34"/>
      <c r="B126" s="35"/>
      <c r="C126" s="186" t="s">
        <v>143</v>
      </c>
      <c r="D126" s="186" t="s">
        <v>130</v>
      </c>
      <c r="E126" s="187" t="s">
        <v>506</v>
      </c>
      <c r="F126" s="188" t="s">
        <v>507</v>
      </c>
      <c r="G126" s="189" t="s">
        <v>174</v>
      </c>
      <c r="H126" s="190">
        <v>1</v>
      </c>
      <c r="I126" s="191"/>
      <c r="J126" s="192">
        <f t="shared" si="0"/>
        <v>0</v>
      </c>
      <c r="K126" s="188" t="s">
        <v>1</v>
      </c>
      <c r="L126" s="39"/>
      <c r="M126" s="193" t="s">
        <v>1</v>
      </c>
      <c r="N126" s="194" t="s">
        <v>44</v>
      </c>
      <c r="O126" s="71"/>
      <c r="P126" s="195">
        <f t="shared" si="1"/>
        <v>0</v>
      </c>
      <c r="Q126" s="195">
        <v>4.0000000000000003E-5</v>
      </c>
      <c r="R126" s="195">
        <f t="shared" si="2"/>
        <v>4.0000000000000003E-5</v>
      </c>
      <c r="S126" s="195">
        <v>0</v>
      </c>
      <c r="T126" s="196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220</v>
      </c>
      <c r="AT126" s="197" t="s">
        <v>130</v>
      </c>
      <c r="AU126" s="197" t="s">
        <v>89</v>
      </c>
      <c r="AY126" s="17" t="s">
        <v>127</v>
      </c>
      <c r="BE126" s="198">
        <f t="shared" si="4"/>
        <v>0</v>
      </c>
      <c r="BF126" s="198">
        <f t="shared" si="5"/>
        <v>0</v>
      </c>
      <c r="BG126" s="198">
        <f t="shared" si="6"/>
        <v>0</v>
      </c>
      <c r="BH126" s="198">
        <f t="shared" si="7"/>
        <v>0</v>
      </c>
      <c r="BI126" s="198">
        <f t="shared" si="8"/>
        <v>0</v>
      </c>
      <c r="BJ126" s="17" t="s">
        <v>87</v>
      </c>
      <c r="BK126" s="198">
        <f t="shared" si="9"/>
        <v>0</v>
      </c>
      <c r="BL126" s="17" t="s">
        <v>220</v>
      </c>
      <c r="BM126" s="197" t="s">
        <v>508</v>
      </c>
    </row>
    <row r="127" spans="1:65" s="2" customFormat="1" ht="16.5" customHeight="1">
      <c r="A127" s="34"/>
      <c r="B127" s="35"/>
      <c r="C127" s="244" t="s">
        <v>160</v>
      </c>
      <c r="D127" s="244" t="s">
        <v>320</v>
      </c>
      <c r="E127" s="245" t="s">
        <v>509</v>
      </c>
      <c r="F127" s="246" t="s">
        <v>510</v>
      </c>
      <c r="G127" s="247" t="s">
        <v>174</v>
      </c>
      <c r="H127" s="248">
        <v>1</v>
      </c>
      <c r="I127" s="249"/>
      <c r="J127" s="250">
        <f t="shared" si="0"/>
        <v>0</v>
      </c>
      <c r="K127" s="246" t="s">
        <v>1</v>
      </c>
      <c r="L127" s="251"/>
      <c r="M127" s="252" t="s">
        <v>1</v>
      </c>
      <c r="N127" s="253" t="s">
        <v>44</v>
      </c>
      <c r="O127" s="71"/>
      <c r="P127" s="195">
        <f t="shared" si="1"/>
        <v>0</v>
      </c>
      <c r="Q127" s="195">
        <v>1.8E-3</v>
      </c>
      <c r="R127" s="195">
        <f t="shared" si="2"/>
        <v>1.8E-3</v>
      </c>
      <c r="S127" s="195">
        <v>0</v>
      </c>
      <c r="T127" s="196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344</v>
      </c>
      <c r="AT127" s="197" t="s">
        <v>320</v>
      </c>
      <c r="AU127" s="197" t="s">
        <v>89</v>
      </c>
      <c r="AY127" s="17" t="s">
        <v>127</v>
      </c>
      <c r="BE127" s="198">
        <f t="shared" si="4"/>
        <v>0</v>
      </c>
      <c r="BF127" s="198">
        <f t="shared" si="5"/>
        <v>0</v>
      </c>
      <c r="BG127" s="198">
        <f t="shared" si="6"/>
        <v>0</v>
      </c>
      <c r="BH127" s="198">
        <f t="shared" si="7"/>
        <v>0</v>
      </c>
      <c r="BI127" s="198">
        <f t="shared" si="8"/>
        <v>0</v>
      </c>
      <c r="BJ127" s="17" t="s">
        <v>87</v>
      </c>
      <c r="BK127" s="198">
        <f t="shared" si="9"/>
        <v>0</v>
      </c>
      <c r="BL127" s="17" t="s">
        <v>220</v>
      </c>
      <c r="BM127" s="197" t="s">
        <v>511</v>
      </c>
    </row>
    <row r="128" spans="1:65" s="2" customFormat="1" ht="16.5" customHeight="1">
      <c r="A128" s="34"/>
      <c r="B128" s="35"/>
      <c r="C128" s="186" t="s">
        <v>126</v>
      </c>
      <c r="D128" s="186" t="s">
        <v>130</v>
      </c>
      <c r="E128" s="187" t="s">
        <v>512</v>
      </c>
      <c r="F128" s="188" t="s">
        <v>513</v>
      </c>
      <c r="G128" s="189" t="s">
        <v>133</v>
      </c>
      <c r="H128" s="190">
        <v>1</v>
      </c>
      <c r="I128" s="191"/>
      <c r="J128" s="192">
        <f t="shared" si="0"/>
        <v>0</v>
      </c>
      <c r="K128" s="188" t="s">
        <v>1</v>
      </c>
      <c r="L128" s="39"/>
      <c r="M128" s="193" t="s">
        <v>1</v>
      </c>
      <c r="N128" s="194" t="s">
        <v>44</v>
      </c>
      <c r="O128" s="71"/>
      <c r="P128" s="195">
        <f t="shared" si="1"/>
        <v>0</v>
      </c>
      <c r="Q128" s="195">
        <v>4.0000000000000003E-5</v>
      </c>
      <c r="R128" s="195">
        <f t="shared" si="2"/>
        <v>4.0000000000000003E-5</v>
      </c>
      <c r="S128" s="195">
        <v>0</v>
      </c>
      <c r="T128" s="196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220</v>
      </c>
      <c r="AT128" s="197" t="s">
        <v>130</v>
      </c>
      <c r="AU128" s="197" t="s">
        <v>89</v>
      </c>
      <c r="AY128" s="17" t="s">
        <v>127</v>
      </c>
      <c r="BE128" s="198">
        <f t="shared" si="4"/>
        <v>0</v>
      </c>
      <c r="BF128" s="198">
        <f t="shared" si="5"/>
        <v>0</v>
      </c>
      <c r="BG128" s="198">
        <f t="shared" si="6"/>
        <v>0</v>
      </c>
      <c r="BH128" s="198">
        <f t="shared" si="7"/>
        <v>0</v>
      </c>
      <c r="BI128" s="198">
        <f t="shared" si="8"/>
        <v>0</v>
      </c>
      <c r="BJ128" s="17" t="s">
        <v>87</v>
      </c>
      <c r="BK128" s="198">
        <f t="shared" si="9"/>
        <v>0</v>
      </c>
      <c r="BL128" s="17" t="s">
        <v>220</v>
      </c>
      <c r="BM128" s="197" t="s">
        <v>514</v>
      </c>
    </row>
    <row r="129" spans="1:65" s="2" customFormat="1" ht="16.5" customHeight="1">
      <c r="A129" s="34"/>
      <c r="B129" s="35"/>
      <c r="C129" s="186" t="s">
        <v>180</v>
      </c>
      <c r="D129" s="186" t="s">
        <v>130</v>
      </c>
      <c r="E129" s="187" t="s">
        <v>515</v>
      </c>
      <c r="F129" s="188" t="s">
        <v>516</v>
      </c>
      <c r="G129" s="189" t="s">
        <v>133</v>
      </c>
      <c r="H129" s="190">
        <v>1</v>
      </c>
      <c r="I129" s="191"/>
      <c r="J129" s="192">
        <f t="shared" si="0"/>
        <v>0</v>
      </c>
      <c r="K129" s="188" t="s">
        <v>1</v>
      </c>
      <c r="L129" s="39"/>
      <c r="M129" s="193" t="s">
        <v>1</v>
      </c>
      <c r="N129" s="194" t="s">
        <v>44</v>
      </c>
      <c r="O129" s="71"/>
      <c r="P129" s="195">
        <f t="shared" si="1"/>
        <v>0</v>
      </c>
      <c r="Q129" s="195">
        <v>4.0000000000000003E-5</v>
      </c>
      <c r="R129" s="195">
        <f t="shared" si="2"/>
        <v>4.0000000000000003E-5</v>
      </c>
      <c r="S129" s="195">
        <v>0</v>
      </c>
      <c r="T129" s="196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220</v>
      </c>
      <c r="AT129" s="197" t="s">
        <v>130</v>
      </c>
      <c r="AU129" s="197" t="s">
        <v>89</v>
      </c>
      <c r="AY129" s="17" t="s">
        <v>127</v>
      </c>
      <c r="BE129" s="198">
        <f t="shared" si="4"/>
        <v>0</v>
      </c>
      <c r="BF129" s="198">
        <f t="shared" si="5"/>
        <v>0</v>
      </c>
      <c r="BG129" s="198">
        <f t="shared" si="6"/>
        <v>0</v>
      </c>
      <c r="BH129" s="198">
        <f t="shared" si="7"/>
        <v>0</v>
      </c>
      <c r="BI129" s="198">
        <f t="shared" si="8"/>
        <v>0</v>
      </c>
      <c r="BJ129" s="17" t="s">
        <v>87</v>
      </c>
      <c r="BK129" s="198">
        <f t="shared" si="9"/>
        <v>0</v>
      </c>
      <c r="BL129" s="17" t="s">
        <v>220</v>
      </c>
      <c r="BM129" s="197" t="s">
        <v>517</v>
      </c>
    </row>
    <row r="130" spans="1:65" s="12" customFormat="1" ht="22.9" customHeight="1">
      <c r="B130" s="170"/>
      <c r="C130" s="171"/>
      <c r="D130" s="172" t="s">
        <v>78</v>
      </c>
      <c r="E130" s="184" t="s">
        <v>518</v>
      </c>
      <c r="F130" s="184" t="s">
        <v>519</v>
      </c>
      <c r="G130" s="171"/>
      <c r="H130" s="171"/>
      <c r="I130" s="174"/>
      <c r="J130" s="185">
        <f>BK130</f>
        <v>0</v>
      </c>
      <c r="K130" s="171"/>
      <c r="L130" s="176"/>
      <c r="M130" s="177"/>
      <c r="N130" s="178"/>
      <c r="O130" s="178"/>
      <c r="P130" s="179">
        <f>P131</f>
        <v>0</v>
      </c>
      <c r="Q130" s="178"/>
      <c r="R130" s="179">
        <f>R131</f>
        <v>2.5190000000000001E-2</v>
      </c>
      <c r="S130" s="178"/>
      <c r="T130" s="180">
        <f>T131</f>
        <v>0</v>
      </c>
      <c r="AR130" s="181" t="s">
        <v>89</v>
      </c>
      <c r="AT130" s="182" t="s">
        <v>78</v>
      </c>
      <c r="AU130" s="182" t="s">
        <v>87</v>
      </c>
      <c r="AY130" s="181" t="s">
        <v>127</v>
      </c>
      <c r="BK130" s="183">
        <f>BK131</f>
        <v>0</v>
      </c>
    </row>
    <row r="131" spans="1:65" s="2" customFormat="1" ht="16.5" customHeight="1">
      <c r="A131" s="34"/>
      <c r="B131" s="35"/>
      <c r="C131" s="186" t="s">
        <v>185</v>
      </c>
      <c r="D131" s="186" t="s">
        <v>130</v>
      </c>
      <c r="E131" s="187" t="s">
        <v>520</v>
      </c>
      <c r="F131" s="188" t="s">
        <v>521</v>
      </c>
      <c r="G131" s="189" t="s">
        <v>174</v>
      </c>
      <c r="H131" s="190">
        <v>1</v>
      </c>
      <c r="I131" s="191"/>
      <c r="J131" s="192">
        <f>ROUND(I131*H131,2)</f>
        <v>0</v>
      </c>
      <c r="K131" s="188" t="s">
        <v>1</v>
      </c>
      <c r="L131" s="39"/>
      <c r="M131" s="193" t="s">
        <v>1</v>
      </c>
      <c r="N131" s="194" t="s">
        <v>44</v>
      </c>
      <c r="O131" s="71"/>
      <c r="P131" s="195">
        <f>O131*H131</f>
        <v>0</v>
      </c>
      <c r="Q131" s="195">
        <v>2.5190000000000001E-2</v>
      </c>
      <c r="R131" s="195">
        <f>Q131*H131</f>
        <v>2.5190000000000001E-2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220</v>
      </c>
      <c r="AT131" s="197" t="s">
        <v>130</v>
      </c>
      <c r="AU131" s="197" t="s">
        <v>89</v>
      </c>
      <c r="AY131" s="17" t="s">
        <v>127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7" t="s">
        <v>87</v>
      </c>
      <c r="BK131" s="198">
        <f>ROUND(I131*H131,2)</f>
        <v>0</v>
      </c>
      <c r="BL131" s="17" t="s">
        <v>220</v>
      </c>
      <c r="BM131" s="197" t="s">
        <v>522</v>
      </c>
    </row>
    <row r="132" spans="1:65" s="12" customFormat="1" ht="22.9" customHeight="1">
      <c r="B132" s="170"/>
      <c r="C132" s="171"/>
      <c r="D132" s="172" t="s">
        <v>78</v>
      </c>
      <c r="E132" s="184" t="s">
        <v>523</v>
      </c>
      <c r="F132" s="184" t="s">
        <v>524</v>
      </c>
      <c r="G132" s="171"/>
      <c r="H132" s="171"/>
      <c r="I132" s="174"/>
      <c r="J132" s="185">
        <f>BK132</f>
        <v>0</v>
      </c>
      <c r="K132" s="171"/>
      <c r="L132" s="176"/>
      <c r="M132" s="177"/>
      <c r="N132" s="178"/>
      <c r="O132" s="178"/>
      <c r="P132" s="179">
        <f>SUM(P133:P175)</f>
        <v>0</v>
      </c>
      <c r="Q132" s="178"/>
      <c r="R132" s="179">
        <f>SUM(R133:R175)</f>
        <v>3.8249999999999999E-2</v>
      </c>
      <c r="S132" s="178"/>
      <c r="T132" s="180">
        <f>SUM(T133:T175)</f>
        <v>0</v>
      </c>
      <c r="AR132" s="181" t="s">
        <v>89</v>
      </c>
      <c r="AT132" s="182" t="s">
        <v>78</v>
      </c>
      <c r="AU132" s="182" t="s">
        <v>87</v>
      </c>
      <c r="AY132" s="181" t="s">
        <v>127</v>
      </c>
      <c r="BK132" s="183">
        <f>SUM(BK133:BK175)</f>
        <v>0</v>
      </c>
    </row>
    <row r="133" spans="1:65" s="2" customFormat="1" ht="16.5" customHeight="1">
      <c r="A133" s="34"/>
      <c r="B133" s="35"/>
      <c r="C133" s="186" t="s">
        <v>190</v>
      </c>
      <c r="D133" s="186" t="s">
        <v>130</v>
      </c>
      <c r="E133" s="187" t="s">
        <v>525</v>
      </c>
      <c r="F133" s="188" t="s">
        <v>526</v>
      </c>
      <c r="G133" s="189" t="s">
        <v>133</v>
      </c>
      <c r="H133" s="190">
        <v>1</v>
      </c>
      <c r="I133" s="191"/>
      <c r="J133" s="192">
        <f t="shared" ref="J133:J175" si="10">ROUND(I133*H133,2)</f>
        <v>0</v>
      </c>
      <c r="K133" s="188" t="s">
        <v>1</v>
      </c>
      <c r="L133" s="39"/>
      <c r="M133" s="193" t="s">
        <v>1</v>
      </c>
      <c r="N133" s="194" t="s">
        <v>44</v>
      </c>
      <c r="O133" s="71"/>
      <c r="P133" s="195">
        <f t="shared" ref="P133:P175" si="11">O133*H133</f>
        <v>0</v>
      </c>
      <c r="Q133" s="195">
        <v>0</v>
      </c>
      <c r="R133" s="195">
        <f t="shared" ref="R133:R175" si="12">Q133*H133</f>
        <v>0</v>
      </c>
      <c r="S133" s="195">
        <v>0</v>
      </c>
      <c r="T133" s="196">
        <f t="shared" ref="T133:T175" si="13"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220</v>
      </c>
      <c r="AT133" s="197" t="s">
        <v>130</v>
      </c>
      <c r="AU133" s="197" t="s">
        <v>89</v>
      </c>
      <c r="AY133" s="17" t="s">
        <v>127</v>
      </c>
      <c r="BE133" s="198">
        <f t="shared" ref="BE133:BE175" si="14">IF(N133="základní",J133,0)</f>
        <v>0</v>
      </c>
      <c r="BF133" s="198">
        <f t="shared" ref="BF133:BF175" si="15">IF(N133="snížená",J133,0)</f>
        <v>0</v>
      </c>
      <c r="BG133" s="198">
        <f t="shared" ref="BG133:BG175" si="16">IF(N133="zákl. přenesená",J133,0)</f>
        <v>0</v>
      </c>
      <c r="BH133" s="198">
        <f t="shared" ref="BH133:BH175" si="17">IF(N133="sníž. přenesená",J133,0)</f>
        <v>0</v>
      </c>
      <c r="BI133" s="198">
        <f t="shared" ref="BI133:BI175" si="18">IF(N133="nulová",J133,0)</f>
        <v>0</v>
      </c>
      <c r="BJ133" s="17" t="s">
        <v>87</v>
      </c>
      <c r="BK133" s="198">
        <f t="shared" ref="BK133:BK175" si="19">ROUND(I133*H133,2)</f>
        <v>0</v>
      </c>
      <c r="BL133" s="17" t="s">
        <v>220</v>
      </c>
      <c r="BM133" s="197" t="s">
        <v>527</v>
      </c>
    </row>
    <row r="134" spans="1:65" s="2" customFormat="1" ht="16.5" customHeight="1">
      <c r="A134" s="34"/>
      <c r="B134" s="35"/>
      <c r="C134" s="186" t="s">
        <v>156</v>
      </c>
      <c r="D134" s="186" t="s">
        <v>130</v>
      </c>
      <c r="E134" s="187" t="s">
        <v>528</v>
      </c>
      <c r="F134" s="188" t="s">
        <v>529</v>
      </c>
      <c r="G134" s="189" t="s">
        <v>133</v>
      </c>
      <c r="H134" s="190">
        <v>1</v>
      </c>
      <c r="I134" s="191"/>
      <c r="J134" s="192">
        <f t="shared" si="10"/>
        <v>0</v>
      </c>
      <c r="K134" s="188" t="s">
        <v>1</v>
      </c>
      <c r="L134" s="39"/>
      <c r="M134" s="193" t="s">
        <v>1</v>
      </c>
      <c r="N134" s="194" t="s">
        <v>44</v>
      </c>
      <c r="O134" s="71"/>
      <c r="P134" s="195">
        <f t="shared" si="11"/>
        <v>0</v>
      </c>
      <c r="Q134" s="195">
        <v>0</v>
      </c>
      <c r="R134" s="195">
        <f t="shared" si="12"/>
        <v>0</v>
      </c>
      <c r="S134" s="195">
        <v>0</v>
      </c>
      <c r="T134" s="196">
        <f t="shared" si="1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220</v>
      </c>
      <c r="AT134" s="197" t="s">
        <v>130</v>
      </c>
      <c r="AU134" s="197" t="s">
        <v>89</v>
      </c>
      <c r="AY134" s="17" t="s">
        <v>127</v>
      </c>
      <c r="BE134" s="198">
        <f t="shared" si="14"/>
        <v>0</v>
      </c>
      <c r="BF134" s="198">
        <f t="shared" si="15"/>
        <v>0</v>
      </c>
      <c r="BG134" s="198">
        <f t="shared" si="16"/>
        <v>0</v>
      </c>
      <c r="BH134" s="198">
        <f t="shared" si="17"/>
        <v>0</v>
      </c>
      <c r="BI134" s="198">
        <f t="shared" si="18"/>
        <v>0</v>
      </c>
      <c r="BJ134" s="17" t="s">
        <v>87</v>
      </c>
      <c r="BK134" s="198">
        <f t="shared" si="19"/>
        <v>0</v>
      </c>
      <c r="BL134" s="17" t="s">
        <v>220</v>
      </c>
      <c r="BM134" s="197" t="s">
        <v>530</v>
      </c>
    </row>
    <row r="135" spans="1:65" s="2" customFormat="1" ht="16.5" customHeight="1">
      <c r="A135" s="34"/>
      <c r="B135" s="35"/>
      <c r="C135" s="186" t="s">
        <v>197</v>
      </c>
      <c r="D135" s="186" t="s">
        <v>130</v>
      </c>
      <c r="E135" s="187" t="s">
        <v>531</v>
      </c>
      <c r="F135" s="188" t="s">
        <v>532</v>
      </c>
      <c r="G135" s="189" t="s">
        <v>174</v>
      </c>
      <c r="H135" s="190">
        <v>5</v>
      </c>
      <c r="I135" s="191"/>
      <c r="J135" s="192">
        <f t="shared" si="10"/>
        <v>0</v>
      </c>
      <c r="K135" s="188" t="s">
        <v>1</v>
      </c>
      <c r="L135" s="39"/>
      <c r="M135" s="193" t="s">
        <v>1</v>
      </c>
      <c r="N135" s="194" t="s">
        <v>44</v>
      </c>
      <c r="O135" s="71"/>
      <c r="P135" s="195">
        <f t="shared" si="11"/>
        <v>0</v>
      </c>
      <c r="Q135" s="195">
        <v>0</v>
      </c>
      <c r="R135" s="195">
        <f t="shared" si="12"/>
        <v>0</v>
      </c>
      <c r="S135" s="195">
        <v>0</v>
      </c>
      <c r="T135" s="196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220</v>
      </c>
      <c r="AT135" s="197" t="s">
        <v>130</v>
      </c>
      <c r="AU135" s="197" t="s">
        <v>89</v>
      </c>
      <c r="AY135" s="17" t="s">
        <v>127</v>
      </c>
      <c r="BE135" s="198">
        <f t="shared" si="14"/>
        <v>0</v>
      </c>
      <c r="BF135" s="198">
        <f t="shared" si="15"/>
        <v>0</v>
      </c>
      <c r="BG135" s="198">
        <f t="shared" si="16"/>
        <v>0</v>
      </c>
      <c r="BH135" s="198">
        <f t="shared" si="17"/>
        <v>0</v>
      </c>
      <c r="BI135" s="198">
        <f t="shared" si="18"/>
        <v>0</v>
      </c>
      <c r="BJ135" s="17" t="s">
        <v>87</v>
      </c>
      <c r="BK135" s="198">
        <f t="shared" si="19"/>
        <v>0</v>
      </c>
      <c r="BL135" s="17" t="s">
        <v>220</v>
      </c>
      <c r="BM135" s="197" t="s">
        <v>533</v>
      </c>
    </row>
    <row r="136" spans="1:65" s="2" customFormat="1" ht="16.5" customHeight="1">
      <c r="A136" s="34"/>
      <c r="B136" s="35"/>
      <c r="C136" s="244" t="s">
        <v>201</v>
      </c>
      <c r="D136" s="244" t="s">
        <v>320</v>
      </c>
      <c r="E136" s="245" t="s">
        <v>534</v>
      </c>
      <c r="F136" s="246" t="s">
        <v>535</v>
      </c>
      <c r="G136" s="247" t="s">
        <v>174</v>
      </c>
      <c r="H136" s="248">
        <v>2</v>
      </c>
      <c r="I136" s="249"/>
      <c r="J136" s="250">
        <f t="shared" si="10"/>
        <v>0</v>
      </c>
      <c r="K136" s="246" t="s">
        <v>1</v>
      </c>
      <c r="L136" s="251"/>
      <c r="M136" s="252" t="s">
        <v>1</v>
      </c>
      <c r="N136" s="253" t="s">
        <v>44</v>
      </c>
      <c r="O136" s="71"/>
      <c r="P136" s="195">
        <f t="shared" si="11"/>
        <v>0</v>
      </c>
      <c r="Q136" s="195">
        <v>3.0000000000000001E-5</v>
      </c>
      <c r="R136" s="195">
        <f t="shared" si="12"/>
        <v>6.0000000000000002E-5</v>
      </c>
      <c r="S136" s="195">
        <v>0</v>
      </c>
      <c r="T136" s="196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344</v>
      </c>
      <c r="AT136" s="197" t="s">
        <v>320</v>
      </c>
      <c r="AU136" s="197" t="s">
        <v>89</v>
      </c>
      <c r="AY136" s="17" t="s">
        <v>127</v>
      </c>
      <c r="BE136" s="198">
        <f t="shared" si="14"/>
        <v>0</v>
      </c>
      <c r="BF136" s="198">
        <f t="shared" si="15"/>
        <v>0</v>
      </c>
      <c r="BG136" s="198">
        <f t="shared" si="16"/>
        <v>0</v>
      </c>
      <c r="BH136" s="198">
        <f t="shared" si="17"/>
        <v>0</v>
      </c>
      <c r="BI136" s="198">
        <f t="shared" si="18"/>
        <v>0</v>
      </c>
      <c r="BJ136" s="17" t="s">
        <v>87</v>
      </c>
      <c r="BK136" s="198">
        <f t="shared" si="19"/>
        <v>0</v>
      </c>
      <c r="BL136" s="17" t="s">
        <v>220</v>
      </c>
      <c r="BM136" s="197" t="s">
        <v>536</v>
      </c>
    </row>
    <row r="137" spans="1:65" s="2" customFormat="1" ht="16.5" customHeight="1">
      <c r="A137" s="34"/>
      <c r="B137" s="35"/>
      <c r="C137" s="244" t="s">
        <v>205</v>
      </c>
      <c r="D137" s="244" t="s">
        <v>320</v>
      </c>
      <c r="E137" s="245" t="s">
        <v>537</v>
      </c>
      <c r="F137" s="246" t="s">
        <v>538</v>
      </c>
      <c r="G137" s="247" t="s">
        <v>174</v>
      </c>
      <c r="H137" s="248">
        <v>1</v>
      </c>
      <c r="I137" s="249"/>
      <c r="J137" s="250">
        <f t="shared" si="10"/>
        <v>0</v>
      </c>
      <c r="K137" s="246" t="s">
        <v>1</v>
      </c>
      <c r="L137" s="251"/>
      <c r="M137" s="252" t="s">
        <v>1</v>
      </c>
      <c r="N137" s="253" t="s">
        <v>44</v>
      </c>
      <c r="O137" s="71"/>
      <c r="P137" s="195">
        <f t="shared" si="11"/>
        <v>0</v>
      </c>
      <c r="Q137" s="195">
        <v>3.0000000000000001E-5</v>
      </c>
      <c r="R137" s="195">
        <f t="shared" si="12"/>
        <v>3.0000000000000001E-5</v>
      </c>
      <c r="S137" s="195">
        <v>0</v>
      </c>
      <c r="T137" s="196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344</v>
      </c>
      <c r="AT137" s="197" t="s">
        <v>320</v>
      </c>
      <c r="AU137" s="197" t="s">
        <v>89</v>
      </c>
      <c r="AY137" s="17" t="s">
        <v>127</v>
      </c>
      <c r="BE137" s="198">
        <f t="shared" si="14"/>
        <v>0</v>
      </c>
      <c r="BF137" s="198">
        <f t="shared" si="15"/>
        <v>0</v>
      </c>
      <c r="BG137" s="198">
        <f t="shared" si="16"/>
        <v>0</v>
      </c>
      <c r="BH137" s="198">
        <f t="shared" si="17"/>
        <v>0</v>
      </c>
      <c r="BI137" s="198">
        <f t="shared" si="18"/>
        <v>0</v>
      </c>
      <c r="BJ137" s="17" t="s">
        <v>87</v>
      </c>
      <c r="BK137" s="198">
        <f t="shared" si="19"/>
        <v>0</v>
      </c>
      <c r="BL137" s="17" t="s">
        <v>220</v>
      </c>
      <c r="BM137" s="197" t="s">
        <v>539</v>
      </c>
    </row>
    <row r="138" spans="1:65" s="2" customFormat="1" ht="16.5" customHeight="1">
      <c r="A138" s="34"/>
      <c r="B138" s="35"/>
      <c r="C138" s="244" t="s">
        <v>209</v>
      </c>
      <c r="D138" s="244" t="s">
        <v>320</v>
      </c>
      <c r="E138" s="245" t="s">
        <v>540</v>
      </c>
      <c r="F138" s="246" t="s">
        <v>541</v>
      </c>
      <c r="G138" s="247" t="s">
        <v>174</v>
      </c>
      <c r="H138" s="248">
        <v>2</v>
      </c>
      <c r="I138" s="249"/>
      <c r="J138" s="250">
        <f t="shared" si="10"/>
        <v>0</v>
      </c>
      <c r="K138" s="246" t="s">
        <v>1</v>
      </c>
      <c r="L138" s="251"/>
      <c r="M138" s="252" t="s">
        <v>1</v>
      </c>
      <c r="N138" s="253" t="s">
        <v>44</v>
      </c>
      <c r="O138" s="71"/>
      <c r="P138" s="195">
        <f t="shared" si="11"/>
        <v>0</v>
      </c>
      <c r="Q138" s="195">
        <v>3.0000000000000001E-5</v>
      </c>
      <c r="R138" s="195">
        <f t="shared" si="12"/>
        <v>6.0000000000000002E-5</v>
      </c>
      <c r="S138" s="195">
        <v>0</v>
      </c>
      <c r="T138" s="196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344</v>
      </c>
      <c r="AT138" s="197" t="s">
        <v>320</v>
      </c>
      <c r="AU138" s="197" t="s">
        <v>89</v>
      </c>
      <c r="AY138" s="17" t="s">
        <v>127</v>
      </c>
      <c r="BE138" s="198">
        <f t="shared" si="14"/>
        <v>0</v>
      </c>
      <c r="BF138" s="198">
        <f t="shared" si="15"/>
        <v>0</v>
      </c>
      <c r="BG138" s="198">
        <f t="shared" si="16"/>
        <v>0</v>
      </c>
      <c r="BH138" s="198">
        <f t="shared" si="17"/>
        <v>0</v>
      </c>
      <c r="BI138" s="198">
        <f t="shared" si="18"/>
        <v>0</v>
      </c>
      <c r="BJ138" s="17" t="s">
        <v>87</v>
      </c>
      <c r="BK138" s="198">
        <f t="shared" si="19"/>
        <v>0</v>
      </c>
      <c r="BL138" s="17" t="s">
        <v>220</v>
      </c>
      <c r="BM138" s="197" t="s">
        <v>542</v>
      </c>
    </row>
    <row r="139" spans="1:65" s="2" customFormat="1" ht="16.5" customHeight="1">
      <c r="A139" s="34"/>
      <c r="B139" s="35"/>
      <c r="C139" s="186" t="s">
        <v>213</v>
      </c>
      <c r="D139" s="186" t="s">
        <v>130</v>
      </c>
      <c r="E139" s="187" t="s">
        <v>543</v>
      </c>
      <c r="F139" s="188" t="s">
        <v>544</v>
      </c>
      <c r="G139" s="189" t="s">
        <v>174</v>
      </c>
      <c r="H139" s="190">
        <v>14</v>
      </c>
      <c r="I139" s="191"/>
      <c r="J139" s="192">
        <f t="shared" si="10"/>
        <v>0</v>
      </c>
      <c r="K139" s="188" t="s">
        <v>1</v>
      </c>
      <c r="L139" s="39"/>
      <c r="M139" s="193" t="s">
        <v>1</v>
      </c>
      <c r="N139" s="194" t="s">
        <v>44</v>
      </c>
      <c r="O139" s="71"/>
      <c r="P139" s="195">
        <f t="shared" si="11"/>
        <v>0</v>
      </c>
      <c r="Q139" s="195">
        <v>0</v>
      </c>
      <c r="R139" s="195">
        <f t="shared" si="12"/>
        <v>0</v>
      </c>
      <c r="S139" s="195">
        <v>0</v>
      </c>
      <c r="T139" s="196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220</v>
      </c>
      <c r="AT139" s="197" t="s">
        <v>130</v>
      </c>
      <c r="AU139" s="197" t="s">
        <v>89</v>
      </c>
      <c r="AY139" s="17" t="s">
        <v>127</v>
      </c>
      <c r="BE139" s="198">
        <f t="shared" si="14"/>
        <v>0</v>
      </c>
      <c r="BF139" s="198">
        <f t="shared" si="15"/>
        <v>0</v>
      </c>
      <c r="BG139" s="198">
        <f t="shared" si="16"/>
        <v>0</v>
      </c>
      <c r="BH139" s="198">
        <f t="shared" si="17"/>
        <v>0</v>
      </c>
      <c r="BI139" s="198">
        <f t="shared" si="18"/>
        <v>0</v>
      </c>
      <c r="BJ139" s="17" t="s">
        <v>87</v>
      </c>
      <c r="BK139" s="198">
        <f t="shared" si="19"/>
        <v>0</v>
      </c>
      <c r="BL139" s="17" t="s">
        <v>220</v>
      </c>
      <c r="BM139" s="197" t="s">
        <v>545</v>
      </c>
    </row>
    <row r="140" spans="1:65" s="2" customFormat="1" ht="16.5" customHeight="1">
      <c r="A140" s="34"/>
      <c r="B140" s="35"/>
      <c r="C140" s="244" t="s">
        <v>8</v>
      </c>
      <c r="D140" s="244" t="s">
        <v>320</v>
      </c>
      <c r="E140" s="245" t="s">
        <v>546</v>
      </c>
      <c r="F140" s="246" t="s">
        <v>547</v>
      </c>
      <c r="G140" s="247" t="s">
        <v>174</v>
      </c>
      <c r="H140" s="248">
        <v>10</v>
      </c>
      <c r="I140" s="249"/>
      <c r="J140" s="250">
        <f t="shared" si="10"/>
        <v>0</v>
      </c>
      <c r="K140" s="246" t="s">
        <v>1</v>
      </c>
      <c r="L140" s="251"/>
      <c r="M140" s="252" t="s">
        <v>1</v>
      </c>
      <c r="N140" s="253" t="s">
        <v>44</v>
      </c>
      <c r="O140" s="71"/>
      <c r="P140" s="195">
        <f t="shared" si="11"/>
        <v>0</v>
      </c>
      <c r="Q140" s="195">
        <v>3.0000000000000001E-5</v>
      </c>
      <c r="R140" s="195">
        <f t="shared" si="12"/>
        <v>3.0000000000000003E-4</v>
      </c>
      <c r="S140" s="195">
        <v>0</v>
      </c>
      <c r="T140" s="196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344</v>
      </c>
      <c r="AT140" s="197" t="s">
        <v>320</v>
      </c>
      <c r="AU140" s="197" t="s">
        <v>89</v>
      </c>
      <c r="AY140" s="17" t="s">
        <v>127</v>
      </c>
      <c r="BE140" s="198">
        <f t="shared" si="14"/>
        <v>0</v>
      </c>
      <c r="BF140" s="198">
        <f t="shared" si="15"/>
        <v>0</v>
      </c>
      <c r="BG140" s="198">
        <f t="shared" si="16"/>
        <v>0</v>
      </c>
      <c r="BH140" s="198">
        <f t="shared" si="17"/>
        <v>0</v>
      </c>
      <c r="BI140" s="198">
        <f t="shared" si="18"/>
        <v>0</v>
      </c>
      <c r="BJ140" s="17" t="s">
        <v>87</v>
      </c>
      <c r="BK140" s="198">
        <f t="shared" si="19"/>
        <v>0</v>
      </c>
      <c r="BL140" s="17" t="s">
        <v>220</v>
      </c>
      <c r="BM140" s="197" t="s">
        <v>548</v>
      </c>
    </row>
    <row r="141" spans="1:65" s="2" customFormat="1" ht="16.5" customHeight="1">
      <c r="A141" s="34"/>
      <c r="B141" s="35"/>
      <c r="C141" s="244" t="s">
        <v>220</v>
      </c>
      <c r="D141" s="244" t="s">
        <v>320</v>
      </c>
      <c r="E141" s="245" t="s">
        <v>549</v>
      </c>
      <c r="F141" s="246" t="s">
        <v>550</v>
      </c>
      <c r="G141" s="247" t="s">
        <v>174</v>
      </c>
      <c r="H141" s="248">
        <v>1</v>
      </c>
      <c r="I141" s="249"/>
      <c r="J141" s="250">
        <f t="shared" si="10"/>
        <v>0</v>
      </c>
      <c r="K141" s="246" t="s">
        <v>1</v>
      </c>
      <c r="L141" s="251"/>
      <c r="M141" s="252" t="s">
        <v>1</v>
      </c>
      <c r="N141" s="253" t="s">
        <v>44</v>
      </c>
      <c r="O141" s="71"/>
      <c r="P141" s="195">
        <f t="shared" si="11"/>
        <v>0</v>
      </c>
      <c r="Q141" s="195">
        <v>3.0000000000000001E-5</v>
      </c>
      <c r="R141" s="195">
        <f t="shared" si="12"/>
        <v>3.0000000000000001E-5</v>
      </c>
      <c r="S141" s="195">
        <v>0</v>
      </c>
      <c r="T141" s="196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344</v>
      </c>
      <c r="AT141" s="197" t="s">
        <v>320</v>
      </c>
      <c r="AU141" s="197" t="s">
        <v>89</v>
      </c>
      <c r="AY141" s="17" t="s">
        <v>127</v>
      </c>
      <c r="BE141" s="198">
        <f t="shared" si="14"/>
        <v>0</v>
      </c>
      <c r="BF141" s="198">
        <f t="shared" si="15"/>
        <v>0</v>
      </c>
      <c r="BG141" s="198">
        <f t="shared" si="16"/>
        <v>0</v>
      </c>
      <c r="BH141" s="198">
        <f t="shared" si="17"/>
        <v>0</v>
      </c>
      <c r="BI141" s="198">
        <f t="shared" si="18"/>
        <v>0</v>
      </c>
      <c r="BJ141" s="17" t="s">
        <v>87</v>
      </c>
      <c r="BK141" s="198">
        <f t="shared" si="19"/>
        <v>0</v>
      </c>
      <c r="BL141" s="17" t="s">
        <v>220</v>
      </c>
      <c r="BM141" s="197" t="s">
        <v>551</v>
      </c>
    </row>
    <row r="142" spans="1:65" s="2" customFormat="1" ht="16.5" customHeight="1">
      <c r="A142" s="34"/>
      <c r="B142" s="35"/>
      <c r="C142" s="244" t="s">
        <v>226</v>
      </c>
      <c r="D142" s="244" t="s">
        <v>320</v>
      </c>
      <c r="E142" s="245" t="s">
        <v>552</v>
      </c>
      <c r="F142" s="246" t="s">
        <v>553</v>
      </c>
      <c r="G142" s="247" t="s">
        <v>174</v>
      </c>
      <c r="H142" s="248">
        <v>3</v>
      </c>
      <c r="I142" s="249"/>
      <c r="J142" s="250">
        <f t="shared" si="10"/>
        <v>0</v>
      </c>
      <c r="K142" s="246" t="s">
        <v>1</v>
      </c>
      <c r="L142" s="251"/>
      <c r="M142" s="252" t="s">
        <v>1</v>
      </c>
      <c r="N142" s="253" t="s">
        <v>44</v>
      </c>
      <c r="O142" s="71"/>
      <c r="P142" s="195">
        <f t="shared" si="11"/>
        <v>0</v>
      </c>
      <c r="Q142" s="195">
        <v>3.0000000000000001E-5</v>
      </c>
      <c r="R142" s="195">
        <f t="shared" si="12"/>
        <v>9.0000000000000006E-5</v>
      </c>
      <c r="S142" s="195">
        <v>0</v>
      </c>
      <c r="T142" s="196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344</v>
      </c>
      <c r="AT142" s="197" t="s">
        <v>320</v>
      </c>
      <c r="AU142" s="197" t="s">
        <v>89</v>
      </c>
      <c r="AY142" s="17" t="s">
        <v>127</v>
      </c>
      <c r="BE142" s="198">
        <f t="shared" si="14"/>
        <v>0</v>
      </c>
      <c r="BF142" s="198">
        <f t="shared" si="15"/>
        <v>0</v>
      </c>
      <c r="BG142" s="198">
        <f t="shared" si="16"/>
        <v>0</v>
      </c>
      <c r="BH142" s="198">
        <f t="shared" si="17"/>
        <v>0</v>
      </c>
      <c r="BI142" s="198">
        <f t="shared" si="18"/>
        <v>0</v>
      </c>
      <c r="BJ142" s="17" t="s">
        <v>87</v>
      </c>
      <c r="BK142" s="198">
        <f t="shared" si="19"/>
        <v>0</v>
      </c>
      <c r="BL142" s="17" t="s">
        <v>220</v>
      </c>
      <c r="BM142" s="197" t="s">
        <v>554</v>
      </c>
    </row>
    <row r="143" spans="1:65" s="2" customFormat="1" ht="16.5" customHeight="1">
      <c r="A143" s="34"/>
      <c r="B143" s="35"/>
      <c r="C143" s="186" t="s">
        <v>231</v>
      </c>
      <c r="D143" s="186" t="s">
        <v>130</v>
      </c>
      <c r="E143" s="187" t="s">
        <v>555</v>
      </c>
      <c r="F143" s="188" t="s">
        <v>556</v>
      </c>
      <c r="G143" s="189" t="s">
        <v>174</v>
      </c>
      <c r="H143" s="190">
        <v>1</v>
      </c>
      <c r="I143" s="191"/>
      <c r="J143" s="192">
        <f t="shared" si="10"/>
        <v>0</v>
      </c>
      <c r="K143" s="188" t="s">
        <v>1</v>
      </c>
      <c r="L143" s="39"/>
      <c r="M143" s="193" t="s">
        <v>1</v>
      </c>
      <c r="N143" s="194" t="s">
        <v>44</v>
      </c>
      <c r="O143" s="71"/>
      <c r="P143" s="195">
        <f t="shared" si="11"/>
        <v>0</v>
      </c>
      <c r="Q143" s="195">
        <v>0</v>
      </c>
      <c r="R143" s="195">
        <f t="shared" si="12"/>
        <v>0</v>
      </c>
      <c r="S143" s="195">
        <v>0</v>
      </c>
      <c r="T143" s="196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220</v>
      </c>
      <c r="AT143" s="197" t="s">
        <v>130</v>
      </c>
      <c r="AU143" s="197" t="s">
        <v>89</v>
      </c>
      <c r="AY143" s="17" t="s">
        <v>127</v>
      </c>
      <c r="BE143" s="198">
        <f t="shared" si="14"/>
        <v>0</v>
      </c>
      <c r="BF143" s="198">
        <f t="shared" si="15"/>
        <v>0</v>
      </c>
      <c r="BG143" s="198">
        <f t="shared" si="16"/>
        <v>0</v>
      </c>
      <c r="BH143" s="198">
        <f t="shared" si="17"/>
        <v>0</v>
      </c>
      <c r="BI143" s="198">
        <f t="shared" si="18"/>
        <v>0</v>
      </c>
      <c r="BJ143" s="17" t="s">
        <v>87</v>
      </c>
      <c r="BK143" s="198">
        <f t="shared" si="19"/>
        <v>0</v>
      </c>
      <c r="BL143" s="17" t="s">
        <v>220</v>
      </c>
      <c r="BM143" s="197" t="s">
        <v>557</v>
      </c>
    </row>
    <row r="144" spans="1:65" s="2" customFormat="1" ht="16.5" customHeight="1">
      <c r="A144" s="34"/>
      <c r="B144" s="35"/>
      <c r="C144" s="244" t="s">
        <v>235</v>
      </c>
      <c r="D144" s="244" t="s">
        <v>320</v>
      </c>
      <c r="E144" s="245" t="s">
        <v>558</v>
      </c>
      <c r="F144" s="246" t="s">
        <v>559</v>
      </c>
      <c r="G144" s="247" t="s">
        <v>174</v>
      </c>
      <c r="H144" s="248">
        <v>1</v>
      </c>
      <c r="I144" s="249"/>
      <c r="J144" s="250">
        <f t="shared" si="10"/>
        <v>0</v>
      </c>
      <c r="K144" s="246" t="s">
        <v>1</v>
      </c>
      <c r="L144" s="251"/>
      <c r="M144" s="252" t="s">
        <v>1</v>
      </c>
      <c r="N144" s="253" t="s">
        <v>44</v>
      </c>
      <c r="O144" s="71"/>
      <c r="P144" s="195">
        <f t="shared" si="11"/>
        <v>0</v>
      </c>
      <c r="Q144" s="195">
        <v>3.0000000000000001E-5</v>
      </c>
      <c r="R144" s="195">
        <f t="shared" si="12"/>
        <v>3.0000000000000001E-5</v>
      </c>
      <c r="S144" s="195">
        <v>0</v>
      </c>
      <c r="T144" s="196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344</v>
      </c>
      <c r="AT144" s="197" t="s">
        <v>320</v>
      </c>
      <c r="AU144" s="197" t="s">
        <v>89</v>
      </c>
      <c r="AY144" s="17" t="s">
        <v>127</v>
      </c>
      <c r="BE144" s="198">
        <f t="shared" si="14"/>
        <v>0</v>
      </c>
      <c r="BF144" s="198">
        <f t="shared" si="15"/>
        <v>0</v>
      </c>
      <c r="BG144" s="198">
        <f t="shared" si="16"/>
        <v>0</v>
      </c>
      <c r="BH144" s="198">
        <f t="shared" si="17"/>
        <v>0</v>
      </c>
      <c r="BI144" s="198">
        <f t="shared" si="18"/>
        <v>0</v>
      </c>
      <c r="BJ144" s="17" t="s">
        <v>87</v>
      </c>
      <c r="BK144" s="198">
        <f t="shared" si="19"/>
        <v>0</v>
      </c>
      <c r="BL144" s="17" t="s">
        <v>220</v>
      </c>
      <c r="BM144" s="197" t="s">
        <v>560</v>
      </c>
    </row>
    <row r="145" spans="1:65" s="2" customFormat="1" ht="16.5" customHeight="1">
      <c r="A145" s="34"/>
      <c r="B145" s="35"/>
      <c r="C145" s="244" t="s">
        <v>241</v>
      </c>
      <c r="D145" s="244" t="s">
        <v>320</v>
      </c>
      <c r="E145" s="245" t="s">
        <v>561</v>
      </c>
      <c r="F145" s="246" t="s">
        <v>562</v>
      </c>
      <c r="G145" s="247" t="s">
        <v>174</v>
      </c>
      <c r="H145" s="248">
        <v>1</v>
      </c>
      <c r="I145" s="249"/>
      <c r="J145" s="250">
        <f t="shared" si="10"/>
        <v>0</v>
      </c>
      <c r="K145" s="246" t="s">
        <v>1</v>
      </c>
      <c r="L145" s="251"/>
      <c r="M145" s="252" t="s">
        <v>1</v>
      </c>
      <c r="N145" s="253" t="s">
        <v>44</v>
      </c>
      <c r="O145" s="71"/>
      <c r="P145" s="195">
        <f t="shared" si="11"/>
        <v>0</v>
      </c>
      <c r="Q145" s="195">
        <v>3.0000000000000001E-5</v>
      </c>
      <c r="R145" s="195">
        <f t="shared" si="12"/>
        <v>3.0000000000000001E-5</v>
      </c>
      <c r="S145" s="195">
        <v>0</v>
      </c>
      <c r="T145" s="196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344</v>
      </c>
      <c r="AT145" s="197" t="s">
        <v>320</v>
      </c>
      <c r="AU145" s="197" t="s">
        <v>89</v>
      </c>
      <c r="AY145" s="17" t="s">
        <v>127</v>
      </c>
      <c r="BE145" s="198">
        <f t="shared" si="14"/>
        <v>0</v>
      </c>
      <c r="BF145" s="198">
        <f t="shared" si="15"/>
        <v>0</v>
      </c>
      <c r="BG145" s="198">
        <f t="shared" si="16"/>
        <v>0</v>
      </c>
      <c r="BH145" s="198">
        <f t="shared" si="17"/>
        <v>0</v>
      </c>
      <c r="BI145" s="198">
        <f t="shared" si="18"/>
        <v>0</v>
      </c>
      <c r="BJ145" s="17" t="s">
        <v>87</v>
      </c>
      <c r="BK145" s="198">
        <f t="shared" si="19"/>
        <v>0</v>
      </c>
      <c r="BL145" s="17" t="s">
        <v>220</v>
      </c>
      <c r="BM145" s="197" t="s">
        <v>563</v>
      </c>
    </row>
    <row r="146" spans="1:65" s="2" customFormat="1" ht="16.5" customHeight="1">
      <c r="A146" s="34"/>
      <c r="B146" s="35"/>
      <c r="C146" s="186" t="s">
        <v>7</v>
      </c>
      <c r="D146" s="186" t="s">
        <v>130</v>
      </c>
      <c r="E146" s="187" t="s">
        <v>564</v>
      </c>
      <c r="F146" s="188" t="s">
        <v>565</v>
      </c>
      <c r="G146" s="189" t="s">
        <v>170</v>
      </c>
      <c r="H146" s="190">
        <v>840</v>
      </c>
      <c r="I146" s="191"/>
      <c r="J146" s="192">
        <f t="shared" si="10"/>
        <v>0</v>
      </c>
      <c r="K146" s="188" t="s">
        <v>1</v>
      </c>
      <c r="L146" s="39"/>
      <c r="M146" s="193" t="s">
        <v>1</v>
      </c>
      <c r="N146" s="194" t="s">
        <v>44</v>
      </c>
      <c r="O146" s="71"/>
      <c r="P146" s="195">
        <f t="shared" si="11"/>
        <v>0</v>
      </c>
      <c r="Q146" s="195">
        <v>0</v>
      </c>
      <c r="R146" s="195">
        <f t="shared" si="12"/>
        <v>0</v>
      </c>
      <c r="S146" s="195">
        <v>0</v>
      </c>
      <c r="T146" s="196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220</v>
      </c>
      <c r="AT146" s="197" t="s">
        <v>130</v>
      </c>
      <c r="AU146" s="197" t="s">
        <v>89</v>
      </c>
      <c r="AY146" s="17" t="s">
        <v>127</v>
      </c>
      <c r="BE146" s="198">
        <f t="shared" si="14"/>
        <v>0</v>
      </c>
      <c r="BF146" s="198">
        <f t="shared" si="15"/>
        <v>0</v>
      </c>
      <c r="BG146" s="198">
        <f t="shared" si="16"/>
        <v>0</v>
      </c>
      <c r="BH146" s="198">
        <f t="shared" si="17"/>
        <v>0</v>
      </c>
      <c r="BI146" s="198">
        <f t="shared" si="18"/>
        <v>0</v>
      </c>
      <c r="BJ146" s="17" t="s">
        <v>87</v>
      </c>
      <c r="BK146" s="198">
        <f t="shared" si="19"/>
        <v>0</v>
      </c>
      <c r="BL146" s="17" t="s">
        <v>220</v>
      </c>
      <c r="BM146" s="197" t="s">
        <v>566</v>
      </c>
    </row>
    <row r="147" spans="1:65" s="2" customFormat="1" ht="16.5" customHeight="1">
      <c r="A147" s="34"/>
      <c r="B147" s="35"/>
      <c r="C147" s="244" t="s">
        <v>253</v>
      </c>
      <c r="D147" s="244" t="s">
        <v>320</v>
      </c>
      <c r="E147" s="245" t="s">
        <v>567</v>
      </c>
      <c r="F147" s="246" t="s">
        <v>568</v>
      </c>
      <c r="G147" s="247" t="s">
        <v>170</v>
      </c>
      <c r="H147" s="248">
        <v>100</v>
      </c>
      <c r="I147" s="249"/>
      <c r="J147" s="250">
        <f t="shared" si="10"/>
        <v>0</v>
      </c>
      <c r="K147" s="246" t="s">
        <v>1</v>
      </c>
      <c r="L147" s="251"/>
      <c r="M147" s="252" t="s">
        <v>1</v>
      </c>
      <c r="N147" s="253" t="s">
        <v>44</v>
      </c>
      <c r="O147" s="71"/>
      <c r="P147" s="195">
        <f t="shared" si="11"/>
        <v>0</v>
      </c>
      <c r="Q147" s="195">
        <v>3.0000000000000001E-5</v>
      </c>
      <c r="R147" s="195">
        <f t="shared" si="12"/>
        <v>3.0000000000000001E-3</v>
      </c>
      <c r="S147" s="195">
        <v>0</v>
      </c>
      <c r="T147" s="196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344</v>
      </c>
      <c r="AT147" s="197" t="s">
        <v>320</v>
      </c>
      <c r="AU147" s="197" t="s">
        <v>89</v>
      </c>
      <c r="AY147" s="17" t="s">
        <v>127</v>
      </c>
      <c r="BE147" s="198">
        <f t="shared" si="14"/>
        <v>0</v>
      </c>
      <c r="BF147" s="198">
        <f t="shared" si="15"/>
        <v>0</v>
      </c>
      <c r="BG147" s="198">
        <f t="shared" si="16"/>
        <v>0</v>
      </c>
      <c r="BH147" s="198">
        <f t="shared" si="17"/>
        <v>0</v>
      </c>
      <c r="BI147" s="198">
        <f t="shared" si="18"/>
        <v>0</v>
      </c>
      <c r="BJ147" s="17" t="s">
        <v>87</v>
      </c>
      <c r="BK147" s="198">
        <f t="shared" si="19"/>
        <v>0</v>
      </c>
      <c r="BL147" s="17" t="s">
        <v>220</v>
      </c>
      <c r="BM147" s="197" t="s">
        <v>569</v>
      </c>
    </row>
    <row r="148" spans="1:65" s="2" customFormat="1" ht="16.5" customHeight="1">
      <c r="A148" s="34"/>
      <c r="B148" s="35"/>
      <c r="C148" s="244" t="s">
        <v>258</v>
      </c>
      <c r="D148" s="244" t="s">
        <v>320</v>
      </c>
      <c r="E148" s="245" t="s">
        <v>570</v>
      </c>
      <c r="F148" s="246" t="s">
        <v>571</v>
      </c>
      <c r="G148" s="247" t="s">
        <v>170</v>
      </c>
      <c r="H148" s="248">
        <v>130</v>
      </c>
      <c r="I148" s="249"/>
      <c r="J148" s="250">
        <f t="shared" si="10"/>
        <v>0</v>
      </c>
      <c r="K148" s="246" t="s">
        <v>1</v>
      </c>
      <c r="L148" s="251"/>
      <c r="M148" s="252" t="s">
        <v>1</v>
      </c>
      <c r="N148" s="253" t="s">
        <v>44</v>
      </c>
      <c r="O148" s="71"/>
      <c r="P148" s="195">
        <f t="shared" si="11"/>
        <v>0</v>
      </c>
      <c r="Q148" s="195">
        <v>3.0000000000000001E-5</v>
      </c>
      <c r="R148" s="195">
        <f t="shared" si="12"/>
        <v>3.9000000000000003E-3</v>
      </c>
      <c r="S148" s="195">
        <v>0</v>
      </c>
      <c r="T148" s="196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344</v>
      </c>
      <c r="AT148" s="197" t="s">
        <v>320</v>
      </c>
      <c r="AU148" s="197" t="s">
        <v>89</v>
      </c>
      <c r="AY148" s="17" t="s">
        <v>127</v>
      </c>
      <c r="BE148" s="198">
        <f t="shared" si="14"/>
        <v>0</v>
      </c>
      <c r="BF148" s="198">
        <f t="shared" si="15"/>
        <v>0</v>
      </c>
      <c r="BG148" s="198">
        <f t="shared" si="16"/>
        <v>0</v>
      </c>
      <c r="BH148" s="198">
        <f t="shared" si="17"/>
        <v>0</v>
      </c>
      <c r="BI148" s="198">
        <f t="shared" si="18"/>
        <v>0</v>
      </c>
      <c r="BJ148" s="17" t="s">
        <v>87</v>
      </c>
      <c r="BK148" s="198">
        <f t="shared" si="19"/>
        <v>0</v>
      </c>
      <c r="BL148" s="17" t="s">
        <v>220</v>
      </c>
      <c r="BM148" s="197" t="s">
        <v>572</v>
      </c>
    </row>
    <row r="149" spans="1:65" s="2" customFormat="1" ht="16.5" customHeight="1">
      <c r="A149" s="34"/>
      <c r="B149" s="35"/>
      <c r="C149" s="244" t="s">
        <v>266</v>
      </c>
      <c r="D149" s="244" t="s">
        <v>320</v>
      </c>
      <c r="E149" s="245" t="s">
        <v>573</v>
      </c>
      <c r="F149" s="246" t="s">
        <v>574</v>
      </c>
      <c r="G149" s="247" t="s">
        <v>170</v>
      </c>
      <c r="H149" s="248">
        <v>300</v>
      </c>
      <c r="I149" s="249"/>
      <c r="J149" s="250">
        <f t="shared" si="10"/>
        <v>0</v>
      </c>
      <c r="K149" s="246" t="s">
        <v>1</v>
      </c>
      <c r="L149" s="251"/>
      <c r="M149" s="252" t="s">
        <v>1</v>
      </c>
      <c r="N149" s="253" t="s">
        <v>44</v>
      </c>
      <c r="O149" s="71"/>
      <c r="P149" s="195">
        <f t="shared" si="11"/>
        <v>0</v>
      </c>
      <c r="Q149" s="195">
        <v>3.0000000000000001E-5</v>
      </c>
      <c r="R149" s="195">
        <f t="shared" si="12"/>
        <v>9.0000000000000011E-3</v>
      </c>
      <c r="S149" s="195">
        <v>0</v>
      </c>
      <c r="T149" s="196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344</v>
      </c>
      <c r="AT149" s="197" t="s">
        <v>320</v>
      </c>
      <c r="AU149" s="197" t="s">
        <v>89</v>
      </c>
      <c r="AY149" s="17" t="s">
        <v>127</v>
      </c>
      <c r="BE149" s="198">
        <f t="shared" si="14"/>
        <v>0</v>
      </c>
      <c r="BF149" s="198">
        <f t="shared" si="15"/>
        <v>0</v>
      </c>
      <c r="BG149" s="198">
        <f t="shared" si="16"/>
        <v>0</v>
      </c>
      <c r="BH149" s="198">
        <f t="shared" si="17"/>
        <v>0</v>
      </c>
      <c r="BI149" s="198">
        <f t="shared" si="18"/>
        <v>0</v>
      </c>
      <c r="BJ149" s="17" t="s">
        <v>87</v>
      </c>
      <c r="BK149" s="198">
        <f t="shared" si="19"/>
        <v>0</v>
      </c>
      <c r="BL149" s="17" t="s">
        <v>220</v>
      </c>
      <c r="BM149" s="197" t="s">
        <v>575</v>
      </c>
    </row>
    <row r="150" spans="1:65" s="2" customFormat="1" ht="16.5" customHeight="1">
      <c r="A150" s="34"/>
      <c r="B150" s="35"/>
      <c r="C150" s="244" t="s">
        <v>272</v>
      </c>
      <c r="D150" s="244" t="s">
        <v>320</v>
      </c>
      <c r="E150" s="245" t="s">
        <v>576</v>
      </c>
      <c r="F150" s="246" t="s">
        <v>577</v>
      </c>
      <c r="G150" s="247" t="s">
        <v>170</v>
      </c>
      <c r="H150" s="248">
        <v>35</v>
      </c>
      <c r="I150" s="249"/>
      <c r="J150" s="250">
        <f t="shared" si="10"/>
        <v>0</v>
      </c>
      <c r="K150" s="246" t="s">
        <v>1</v>
      </c>
      <c r="L150" s="251"/>
      <c r="M150" s="252" t="s">
        <v>1</v>
      </c>
      <c r="N150" s="253" t="s">
        <v>44</v>
      </c>
      <c r="O150" s="71"/>
      <c r="P150" s="195">
        <f t="shared" si="11"/>
        <v>0</v>
      </c>
      <c r="Q150" s="195">
        <v>3.0000000000000001E-5</v>
      </c>
      <c r="R150" s="195">
        <f t="shared" si="12"/>
        <v>1.0499999999999999E-3</v>
      </c>
      <c r="S150" s="195">
        <v>0</v>
      </c>
      <c r="T150" s="196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344</v>
      </c>
      <c r="AT150" s="197" t="s">
        <v>320</v>
      </c>
      <c r="AU150" s="197" t="s">
        <v>89</v>
      </c>
      <c r="AY150" s="17" t="s">
        <v>127</v>
      </c>
      <c r="BE150" s="198">
        <f t="shared" si="14"/>
        <v>0</v>
      </c>
      <c r="BF150" s="198">
        <f t="shared" si="15"/>
        <v>0</v>
      </c>
      <c r="BG150" s="198">
        <f t="shared" si="16"/>
        <v>0</v>
      </c>
      <c r="BH150" s="198">
        <f t="shared" si="17"/>
        <v>0</v>
      </c>
      <c r="BI150" s="198">
        <f t="shared" si="18"/>
        <v>0</v>
      </c>
      <c r="BJ150" s="17" t="s">
        <v>87</v>
      </c>
      <c r="BK150" s="198">
        <f t="shared" si="19"/>
        <v>0</v>
      </c>
      <c r="BL150" s="17" t="s">
        <v>220</v>
      </c>
      <c r="BM150" s="197" t="s">
        <v>578</v>
      </c>
    </row>
    <row r="151" spans="1:65" s="2" customFormat="1" ht="16.5" customHeight="1">
      <c r="A151" s="34"/>
      <c r="B151" s="35"/>
      <c r="C151" s="244" t="s">
        <v>390</v>
      </c>
      <c r="D151" s="244" t="s">
        <v>320</v>
      </c>
      <c r="E151" s="245" t="s">
        <v>579</v>
      </c>
      <c r="F151" s="246" t="s">
        <v>580</v>
      </c>
      <c r="G151" s="247" t="s">
        <v>170</v>
      </c>
      <c r="H151" s="248">
        <v>25</v>
      </c>
      <c r="I151" s="249"/>
      <c r="J151" s="250">
        <f t="shared" si="10"/>
        <v>0</v>
      </c>
      <c r="K151" s="246" t="s">
        <v>1</v>
      </c>
      <c r="L151" s="251"/>
      <c r="M151" s="252" t="s">
        <v>1</v>
      </c>
      <c r="N151" s="253" t="s">
        <v>44</v>
      </c>
      <c r="O151" s="71"/>
      <c r="P151" s="195">
        <f t="shared" si="11"/>
        <v>0</v>
      </c>
      <c r="Q151" s="195">
        <v>3.0000000000000001E-5</v>
      </c>
      <c r="R151" s="195">
        <f t="shared" si="12"/>
        <v>7.5000000000000002E-4</v>
      </c>
      <c r="S151" s="195">
        <v>0</v>
      </c>
      <c r="T151" s="196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344</v>
      </c>
      <c r="AT151" s="197" t="s">
        <v>320</v>
      </c>
      <c r="AU151" s="197" t="s">
        <v>89</v>
      </c>
      <c r="AY151" s="17" t="s">
        <v>127</v>
      </c>
      <c r="BE151" s="198">
        <f t="shared" si="14"/>
        <v>0</v>
      </c>
      <c r="BF151" s="198">
        <f t="shared" si="15"/>
        <v>0</v>
      </c>
      <c r="BG151" s="198">
        <f t="shared" si="16"/>
        <v>0</v>
      </c>
      <c r="BH151" s="198">
        <f t="shared" si="17"/>
        <v>0</v>
      </c>
      <c r="BI151" s="198">
        <f t="shared" si="18"/>
        <v>0</v>
      </c>
      <c r="BJ151" s="17" t="s">
        <v>87</v>
      </c>
      <c r="BK151" s="198">
        <f t="shared" si="19"/>
        <v>0</v>
      </c>
      <c r="BL151" s="17" t="s">
        <v>220</v>
      </c>
      <c r="BM151" s="197" t="s">
        <v>581</v>
      </c>
    </row>
    <row r="152" spans="1:65" s="2" customFormat="1" ht="16.5" customHeight="1">
      <c r="A152" s="34"/>
      <c r="B152" s="35"/>
      <c r="C152" s="244" t="s">
        <v>394</v>
      </c>
      <c r="D152" s="244" t="s">
        <v>320</v>
      </c>
      <c r="E152" s="245" t="s">
        <v>582</v>
      </c>
      <c r="F152" s="246" t="s">
        <v>583</v>
      </c>
      <c r="G152" s="247" t="s">
        <v>170</v>
      </c>
      <c r="H152" s="248">
        <v>250</v>
      </c>
      <c r="I152" s="249"/>
      <c r="J152" s="250">
        <f t="shared" si="10"/>
        <v>0</v>
      </c>
      <c r="K152" s="246" t="s">
        <v>1</v>
      </c>
      <c r="L152" s="251"/>
      <c r="M152" s="252" t="s">
        <v>1</v>
      </c>
      <c r="N152" s="253" t="s">
        <v>44</v>
      </c>
      <c r="O152" s="71"/>
      <c r="P152" s="195">
        <f t="shared" si="11"/>
        <v>0</v>
      </c>
      <c r="Q152" s="195">
        <v>3.0000000000000001E-5</v>
      </c>
      <c r="R152" s="195">
        <f t="shared" si="12"/>
        <v>7.5000000000000006E-3</v>
      </c>
      <c r="S152" s="195">
        <v>0</v>
      </c>
      <c r="T152" s="196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344</v>
      </c>
      <c r="AT152" s="197" t="s">
        <v>320</v>
      </c>
      <c r="AU152" s="197" t="s">
        <v>89</v>
      </c>
      <c r="AY152" s="17" t="s">
        <v>127</v>
      </c>
      <c r="BE152" s="198">
        <f t="shared" si="14"/>
        <v>0</v>
      </c>
      <c r="BF152" s="198">
        <f t="shared" si="15"/>
        <v>0</v>
      </c>
      <c r="BG152" s="198">
        <f t="shared" si="16"/>
        <v>0</v>
      </c>
      <c r="BH152" s="198">
        <f t="shared" si="17"/>
        <v>0</v>
      </c>
      <c r="BI152" s="198">
        <f t="shared" si="18"/>
        <v>0</v>
      </c>
      <c r="BJ152" s="17" t="s">
        <v>87</v>
      </c>
      <c r="BK152" s="198">
        <f t="shared" si="19"/>
        <v>0</v>
      </c>
      <c r="BL152" s="17" t="s">
        <v>220</v>
      </c>
      <c r="BM152" s="197" t="s">
        <v>584</v>
      </c>
    </row>
    <row r="153" spans="1:65" s="2" customFormat="1" ht="16.5" customHeight="1">
      <c r="A153" s="34"/>
      <c r="B153" s="35"/>
      <c r="C153" s="186" t="s">
        <v>400</v>
      </c>
      <c r="D153" s="186" t="s">
        <v>130</v>
      </c>
      <c r="E153" s="187" t="s">
        <v>585</v>
      </c>
      <c r="F153" s="188" t="s">
        <v>565</v>
      </c>
      <c r="G153" s="189" t="s">
        <v>170</v>
      </c>
      <c r="H153" s="190">
        <v>20</v>
      </c>
      <c r="I153" s="191"/>
      <c r="J153" s="192">
        <f t="shared" si="10"/>
        <v>0</v>
      </c>
      <c r="K153" s="188" t="s">
        <v>1</v>
      </c>
      <c r="L153" s="39"/>
      <c r="M153" s="193" t="s">
        <v>1</v>
      </c>
      <c r="N153" s="194" t="s">
        <v>44</v>
      </c>
      <c r="O153" s="71"/>
      <c r="P153" s="195">
        <f t="shared" si="11"/>
        <v>0</v>
      </c>
      <c r="Q153" s="195">
        <v>0</v>
      </c>
      <c r="R153" s="195">
        <f t="shared" si="12"/>
        <v>0</v>
      </c>
      <c r="S153" s="195">
        <v>0</v>
      </c>
      <c r="T153" s="196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220</v>
      </c>
      <c r="AT153" s="197" t="s">
        <v>130</v>
      </c>
      <c r="AU153" s="197" t="s">
        <v>89</v>
      </c>
      <c r="AY153" s="17" t="s">
        <v>127</v>
      </c>
      <c r="BE153" s="198">
        <f t="shared" si="14"/>
        <v>0</v>
      </c>
      <c r="BF153" s="198">
        <f t="shared" si="15"/>
        <v>0</v>
      </c>
      <c r="BG153" s="198">
        <f t="shared" si="16"/>
        <v>0</v>
      </c>
      <c r="BH153" s="198">
        <f t="shared" si="17"/>
        <v>0</v>
      </c>
      <c r="BI153" s="198">
        <f t="shared" si="18"/>
        <v>0</v>
      </c>
      <c r="BJ153" s="17" t="s">
        <v>87</v>
      </c>
      <c r="BK153" s="198">
        <f t="shared" si="19"/>
        <v>0</v>
      </c>
      <c r="BL153" s="17" t="s">
        <v>220</v>
      </c>
      <c r="BM153" s="197" t="s">
        <v>586</v>
      </c>
    </row>
    <row r="154" spans="1:65" s="2" customFormat="1" ht="16.5" customHeight="1">
      <c r="A154" s="34"/>
      <c r="B154" s="35"/>
      <c r="C154" s="244" t="s">
        <v>404</v>
      </c>
      <c r="D154" s="244" t="s">
        <v>320</v>
      </c>
      <c r="E154" s="245" t="s">
        <v>587</v>
      </c>
      <c r="F154" s="246" t="s">
        <v>588</v>
      </c>
      <c r="G154" s="247" t="s">
        <v>170</v>
      </c>
      <c r="H154" s="248">
        <v>20</v>
      </c>
      <c r="I154" s="249"/>
      <c r="J154" s="250">
        <f t="shared" si="10"/>
        <v>0</v>
      </c>
      <c r="K154" s="246" t="s">
        <v>1</v>
      </c>
      <c r="L154" s="251"/>
      <c r="M154" s="252" t="s">
        <v>1</v>
      </c>
      <c r="N154" s="253" t="s">
        <v>44</v>
      </c>
      <c r="O154" s="71"/>
      <c r="P154" s="195">
        <f t="shared" si="11"/>
        <v>0</v>
      </c>
      <c r="Q154" s="195">
        <v>3.0000000000000001E-5</v>
      </c>
      <c r="R154" s="195">
        <f t="shared" si="12"/>
        <v>6.0000000000000006E-4</v>
      </c>
      <c r="S154" s="195">
        <v>0</v>
      </c>
      <c r="T154" s="196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344</v>
      </c>
      <c r="AT154" s="197" t="s">
        <v>320</v>
      </c>
      <c r="AU154" s="197" t="s">
        <v>89</v>
      </c>
      <c r="AY154" s="17" t="s">
        <v>127</v>
      </c>
      <c r="BE154" s="198">
        <f t="shared" si="14"/>
        <v>0</v>
      </c>
      <c r="BF154" s="198">
        <f t="shared" si="15"/>
        <v>0</v>
      </c>
      <c r="BG154" s="198">
        <f t="shared" si="16"/>
        <v>0</v>
      </c>
      <c r="BH154" s="198">
        <f t="shared" si="17"/>
        <v>0</v>
      </c>
      <c r="BI154" s="198">
        <f t="shared" si="18"/>
        <v>0</v>
      </c>
      <c r="BJ154" s="17" t="s">
        <v>87</v>
      </c>
      <c r="BK154" s="198">
        <f t="shared" si="19"/>
        <v>0</v>
      </c>
      <c r="BL154" s="17" t="s">
        <v>220</v>
      </c>
      <c r="BM154" s="197" t="s">
        <v>589</v>
      </c>
    </row>
    <row r="155" spans="1:65" s="2" customFormat="1" ht="16.5" customHeight="1">
      <c r="A155" s="34"/>
      <c r="B155" s="35"/>
      <c r="C155" s="186" t="s">
        <v>408</v>
      </c>
      <c r="D155" s="186" t="s">
        <v>130</v>
      </c>
      <c r="E155" s="187" t="s">
        <v>590</v>
      </c>
      <c r="F155" s="188" t="s">
        <v>591</v>
      </c>
      <c r="G155" s="189" t="s">
        <v>170</v>
      </c>
      <c r="H155" s="190">
        <v>150</v>
      </c>
      <c r="I155" s="191"/>
      <c r="J155" s="192">
        <f t="shared" si="10"/>
        <v>0</v>
      </c>
      <c r="K155" s="188" t="s">
        <v>1</v>
      </c>
      <c r="L155" s="39"/>
      <c r="M155" s="193" t="s">
        <v>1</v>
      </c>
      <c r="N155" s="194" t="s">
        <v>44</v>
      </c>
      <c r="O155" s="71"/>
      <c r="P155" s="195">
        <f t="shared" si="11"/>
        <v>0</v>
      </c>
      <c r="Q155" s="195">
        <v>0</v>
      </c>
      <c r="R155" s="195">
        <f t="shared" si="12"/>
        <v>0</v>
      </c>
      <c r="S155" s="195">
        <v>0</v>
      </c>
      <c r="T155" s="196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220</v>
      </c>
      <c r="AT155" s="197" t="s">
        <v>130</v>
      </c>
      <c r="AU155" s="197" t="s">
        <v>89</v>
      </c>
      <c r="AY155" s="17" t="s">
        <v>127</v>
      </c>
      <c r="BE155" s="198">
        <f t="shared" si="14"/>
        <v>0</v>
      </c>
      <c r="BF155" s="198">
        <f t="shared" si="15"/>
        <v>0</v>
      </c>
      <c r="BG155" s="198">
        <f t="shared" si="16"/>
        <v>0</v>
      </c>
      <c r="BH155" s="198">
        <f t="shared" si="17"/>
        <v>0</v>
      </c>
      <c r="BI155" s="198">
        <f t="shared" si="18"/>
        <v>0</v>
      </c>
      <c r="BJ155" s="17" t="s">
        <v>87</v>
      </c>
      <c r="BK155" s="198">
        <f t="shared" si="19"/>
        <v>0</v>
      </c>
      <c r="BL155" s="17" t="s">
        <v>220</v>
      </c>
      <c r="BM155" s="197" t="s">
        <v>592</v>
      </c>
    </row>
    <row r="156" spans="1:65" s="2" customFormat="1" ht="16.5" customHeight="1">
      <c r="A156" s="34"/>
      <c r="B156" s="35"/>
      <c r="C156" s="244" t="s">
        <v>412</v>
      </c>
      <c r="D156" s="244" t="s">
        <v>320</v>
      </c>
      <c r="E156" s="245" t="s">
        <v>593</v>
      </c>
      <c r="F156" s="246" t="s">
        <v>594</v>
      </c>
      <c r="G156" s="247" t="s">
        <v>170</v>
      </c>
      <c r="H156" s="248">
        <v>50</v>
      </c>
      <c r="I156" s="249"/>
      <c r="J156" s="250">
        <f t="shared" si="10"/>
        <v>0</v>
      </c>
      <c r="K156" s="246" t="s">
        <v>1</v>
      </c>
      <c r="L156" s="251"/>
      <c r="M156" s="252" t="s">
        <v>1</v>
      </c>
      <c r="N156" s="253" t="s">
        <v>44</v>
      </c>
      <c r="O156" s="71"/>
      <c r="P156" s="195">
        <f t="shared" si="11"/>
        <v>0</v>
      </c>
      <c r="Q156" s="195">
        <v>0</v>
      </c>
      <c r="R156" s="195">
        <f t="shared" si="12"/>
        <v>0</v>
      </c>
      <c r="S156" s="195">
        <v>0</v>
      </c>
      <c r="T156" s="196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344</v>
      </c>
      <c r="AT156" s="197" t="s">
        <v>320</v>
      </c>
      <c r="AU156" s="197" t="s">
        <v>89</v>
      </c>
      <c r="AY156" s="17" t="s">
        <v>127</v>
      </c>
      <c r="BE156" s="198">
        <f t="shared" si="14"/>
        <v>0</v>
      </c>
      <c r="BF156" s="198">
        <f t="shared" si="15"/>
        <v>0</v>
      </c>
      <c r="BG156" s="198">
        <f t="shared" si="16"/>
        <v>0</v>
      </c>
      <c r="BH156" s="198">
        <f t="shared" si="17"/>
        <v>0</v>
      </c>
      <c r="BI156" s="198">
        <f t="shared" si="18"/>
        <v>0</v>
      </c>
      <c r="BJ156" s="17" t="s">
        <v>87</v>
      </c>
      <c r="BK156" s="198">
        <f t="shared" si="19"/>
        <v>0</v>
      </c>
      <c r="BL156" s="17" t="s">
        <v>220</v>
      </c>
      <c r="BM156" s="197" t="s">
        <v>595</v>
      </c>
    </row>
    <row r="157" spans="1:65" s="2" customFormat="1" ht="16.5" customHeight="1">
      <c r="A157" s="34"/>
      <c r="B157" s="35"/>
      <c r="C157" s="244" t="s">
        <v>344</v>
      </c>
      <c r="D157" s="244" t="s">
        <v>320</v>
      </c>
      <c r="E157" s="245" t="s">
        <v>596</v>
      </c>
      <c r="F157" s="246" t="s">
        <v>597</v>
      </c>
      <c r="G157" s="247" t="s">
        <v>170</v>
      </c>
      <c r="H157" s="248">
        <v>100</v>
      </c>
      <c r="I157" s="249"/>
      <c r="J157" s="250">
        <f t="shared" si="10"/>
        <v>0</v>
      </c>
      <c r="K157" s="246" t="s">
        <v>1</v>
      </c>
      <c r="L157" s="251"/>
      <c r="M157" s="252" t="s">
        <v>1</v>
      </c>
      <c r="N157" s="253" t="s">
        <v>44</v>
      </c>
      <c r="O157" s="71"/>
      <c r="P157" s="195">
        <f t="shared" si="11"/>
        <v>0</v>
      </c>
      <c r="Q157" s="195">
        <v>0</v>
      </c>
      <c r="R157" s="195">
        <f t="shared" si="12"/>
        <v>0</v>
      </c>
      <c r="S157" s="195">
        <v>0</v>
      </c>
      <c r="T157" s="196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344</v>
      </c>
      <c r="AT157" s="197" t="s">
        <v>320</v>
      </c>
      <c r="AU157" s="197" t="s">
        <v>89</v>
      </c>
      <c r="AY157" s="17" t="s">
        <v>127</v>
      </c>
      <c r="BE157" s="198">
        <f t="shared" si="14"/>
        <v>0</v>
      </c>
      <c r="BF157" s="198">
        <f t="shared" si="15"/>
        <v>0</v>
      </c>
      <c r="BG157" s="198">
        <f t="shared" si="16"/>
        <v>0</v>
      </c>
      <c r="BH157" s="198">
        <f t="shared" si="17"/>
        <v>0</v>
      </c>
      <c r="BI157" s="198">
        <f t="shared" si="18"/>
        <v>0</v>
      </c>
      <c r="BJ157" s="17" t="s">
        <v>87</v>
      </c>
      <c r="BK157" s="198">
        <f t="shared" si="19"/>
        <v>0</v>
      </c>
      <c r="BL157" s="17" t="s">
        <v>220</v>
      </c>
      <c r="BM157" s="197" t="s">
        <v>598</v>
      </c>
    </row>
    <row r="158" spans="1:65" s="2" customFormat="1" ht="16.5" customHeight="1">
      <c r="A158" s="34"/>
      <c r="B158" s="35"/>
      <c r="C158" s="186" t="s">
        <v>419</v>
      </c>
      <c r="D158" s="186" t="s">
        <v>130</v>
      </c>
      <c r="E158" s="187" t="s">
        <v>599</v>
      </c>
      <c r="F158" s="188" t="s">
        <v>600</v>
      </c>
      <c r="G158" s="189" t="s">
        <v>170</v>
      </c>
      <c r="H158" s="190">
        <v>200</v>
      </c>
      <c r="I158" s="191"/>
      <c r="J158" s="192">
        <f t="shared" si="10"/>
        <v>0</v>
      </c>
      <c r="K158" s="188" t="s">
        <v>1</v>
      </c>
      <c r="L158" s="39"/>
      <c r="M158" s="193" t="s">
        <v>1</v>
      </c>
      <c r="N158" s="194" t="s">
        <v>44</v>
      </c>
      <c r="O158" s="71"/>
      <c r="P158" s="195">
        <f t="shared" si="11"/>
        <v>0</v>
      </c>
      <c r="Q158" s="195">
        <v>0</v>
      </c>
      <c r="R158" s="195">
        <f t="shared" si="12"/>
        <v>0</v>
      </c>
      <c r="S158" s="195">
        <v>0</v>
      </c>
      <c r="T158" s="196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220</v>
      </c>
      <c r="AT158" s="197" t="s">
        <v>130</v>
      </c>
      <c r="AU158" s="197" t="s">
        <v>89</v>
      </c>
      <c r="AY158" s="17" t="s">
        <v>127</v>
      </c>
      <c r="BE158" s="198">
        <f t="shared" si="14"/>
        <v>0</v>
      </c>
      <c r="BF158" s="198">
        <f t="shared" si="15"/>
        <v>0</v>
      </c>
      <c r="BG158" s="198">
        <f t="shared" si="16"/>
        <v>0</v>
      </c>
      <c r="BH158" s="198">
        <f t="shared" si="17"/>
        <v>0</v>
      </c>
      <c r="BI158" s="198">
        <f t="shared" si="18"/>
        <v>0</v>
      </c>
      <c r="BJ158" s="17" t="s">
        <v>87</v>
      </c>
      <c r="BK158" s="198">
        <f t="shared" si="19"/>
        <v>0</v>
      </c>
      <c r="BL158" s="17" t="s">
        <v>220</v>
      </c>
      <c r="BM158" s="197" t="s">
        <v>601</v>
      </c>
    </row>
    <row r="159" spans="1:65" s="2" customFormat="1" ht="16.5" customHeight="1">
      <c r="A159" s="34"/>
      <c r="B159" s="35"/>
      <c r="C159" s="244" t="s">
        <v>425</v>
      </c>
      <c r="D159" s="244" t="s">
        <v>320</v>
      </c>
      <c r="E159" s="245" t="s">
        <v>602</v>
      </c>
      <c r="F159" s="246" t="s">
        <v>603</v>
      </c>
      <c r="G159" s="247" t="s">
        <v>170</v>
      </c>
      <c r="H159" s="248">
        <v>200</v>
      </c>
      <c r="I159" s="249"/>
      <c r="J159" s="250">
        <f t="shared" si="10"/>
        <v>0</v>
      </c>
      <c r="K159" s="246" t="s">
        <v>1</v>
      </c>
      <c r="L159" s="251"/>
      <c r="M159" s="252" t="s">
        <v>1</v>
      </c>
      <c r="N159" s="253" t="s">
        <v>44</v>
      </c>
      <c r="O159" s="71"/>
      <c r="P159" s="195">
        <f t="shared" si="11"/>
        <v>0</v>
      </c>
      <c r="Q159" s="195">
        <v>3.0000000000000001E-5</v>
      </c>
      <c r="R159" s="195">
        <f t="shared" si="12"/>
        <v>6.0000000000000001E-3</v>
      </c>
      <c r="S159" s="195">
        <v>0</v>
      </c>
      <c r="T159" s="196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344</v>
      </c>
      <c r="AT159" s="197" t="s">
        <v>320</v>
      </c>
      <c r="AU159" s="197" t="s">
        <v>89</v>
      </c>
      <c r="AY159" s="17" t="s">
        <v>127</v>
      </c>
      <c r="BE159" s="198">
        <f t="shared" si="14"/>
        <v>0</v>
      </c>
      <c r="BF159" s="198">
        <f t="shared" si="15"/>
        <v>0</v>
      </c>
      <c r="BG159" s="198">
        <f t="shared" si="16"/>
        <v>0</v>
      </c>
      <c r="BH159" s="198">
        <f t="shared" si="17"/>
        <v>0</v>
      </c>
      <c r="BI159" s="198">
        <f t="shared" si="18"/>
        <v>0</v>
      </c>
      <c r="BJ159" s="17" t="s">
        <v>87</v>
      </c>
      <c r="BK159" s="198">
        <f t="shared" si="19"/>
        <v>0</v>
      </c>
      <c r="BL159" s="17" t="s">
        <v>220</v>
      </c>
      <c r="BM159" s="197" t="s">
        <v>604</v>
      </c>
    </row>
    <row r="160" spans="1:65" s="2" customFormat="1" ht="16.5" customHeight="1">
      <c r="A160" s="34"/>
      <c r="B160" s="35"/>
      <c r="C160" s="186" t="s">
        <v>432</v>
      </c>
      <c r="D160" s="186" t="s">
        <v>130</v>
      </c>
      <c r="E160" s="187" t="s">
        <v>605</v>
      </c>
      <c r="F160" s="188" t="s">
        <v>606</v>
      </c>
      <c r="G160" s="189" t="s">
        <v>174</v>
      </c>
      <c r="H160" s="190">
        <v>25</v>
      </c>
      <c r="I160" s="191"/>
      <c r="J160" s="192">
        <f t="shared" si="10"/>
        <v>0</v>
      </c>
      <c r="K160" s="188" t="s">
        <v>1</v>
      </c>
      <c r="L160" s="39"/>
      <c r="M160" s="193" t="s">
        <v>1</v>
      </c>
      <c r="N160" s="194" t="s">
        <v>44</v>
      </c>
      <c r="O160" s="71"/>
      <c r="P160" s="195">
        <f t="shared" si="11"/>
        <v>0</v>
      </c>
      <c r="Q160" s="195">
        <v>0</v>
      </c>
      <c r="R160" s="195">
        <f t="shared" si="12"/>
        <v>0</v>
      </c>
      <c r="S160" s="195">
        <v>0</v>
      </c>
      <c r="T160" s="196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220</v>
      </c>
      <c r="AT160" s="197" t="s">
        <v>130</v>
      </c>
      <c r="AU160" s="197" t="s">
        <v>89</v>
      </c>
      <c r="AY160" s="17" t="s">
        <v>127</v>
      </c>
      <c r="BE160" s="198">
        <f t="shared" si="14"/>
        <v>0</v>
      </c>
      <c r="BF160" s="198">
        <f t="shared" si="15"/>
        <v>0</v>
      </c>
      <c r="BG160" s="198">
        <f t="shared" si="16"/>
        <v>0</v>
      </c>
      <c r="BH160" s="198">
        <f t="shared" si="17"/>
        <v>0</v>
      </c>
      <c r="BI160" s="198">
        <f t="shared" si="18"/>
        <v>0</v>
      </c>
      <c r="BJ160" s="17" t="s">
        <v>87</v>
      </c>
      <c r="BK160" s="198">
        <f t="shared" si="19"/>
        <v>0</v>
      </c>
      <c r="BL160" s="17" t="s">
        <v>220</v>
      </c>
      <c r="BM160" s="197" t="s">
        <v>607</v>
      </c>
    </row>
    <row r="161" spans="1:65" s="2" customFormat="1" ht="16.5" customHeight="1">
      <c r="A161" s="34"/>
      <c r="B161" s="35"/>
      <c r="C161" s="244" t="s">
        <v>437</v>
      </c>
      <c r="D161" s="244" t="s">
        <v>320</v>
      </c>
      <c r="E161" s="245" t="s">
        <v>608</v>
      </c>
      <c r="F161" s="246" t="s">
        <v>609</v>
      </c>
      <c r="G161" s="247" t="s">
        <v>174</v>
      </c>
      <c r="H161" s="248">
        <v>25</v>
      </c>
      <c r="I161" s="249"/>
      <c r="J161" s="250">
        <f t="shared" si="10"/>
        <v>0</v>
      </c>
      <c r="K161" s="246" t="s">
        <v>1</v>
      </c>
      <c r="L161" s="251"/>
      <c r="M161" s="252" t="s">
        <v>1</v>
      </c>
      <c r="N161" s="253" t="s">
        <v>44</v>
      </c>
      <c r="O161" s="71"/>
      <c r="P161" s="195">
        <f t="shared" si="11"/>
        <v>0</v>
      </c>
      <c r="Q161" s="195">
        <v>3.0000000000000001E-5</v>
      </c>
      <c r="R161" s="195">
        <f t="shared" si="12"/>
        <v>7.5000000000000002E-4</v>
      </c>
      <c r="S161" s="195">
        <v>0</v>
      </c>
      <c r="T161" s="196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344</v>
      </c>
      <c r="AT161" s="197" t="s">
        <v>320</v>
      </c>
      <c r="AU161" s="197" t="s">
        <v>89</v>
      </c>
      <c r="AY161" s="17" t="s">
        <v>127</v>
      </c>
      <c r="BE161" s="198">
        <f t="shared" si="14"/>
        <v>0</v>
      </c>
      <c r="BF161" s="198">
        <f t="shared" si="15"/>
        <v>0</v>
      </c>
      <c r="BG161" s="198">
        <f t="shared" si="16"/>
        <v>0</v>
      </c>
      <c r="BH161" s="198">
        <f t="shared" si="17"/>
        <v>0</v>
      </c>
      <c r="BI161" s="198">
        <f t="shared" si="18"/>
        <v>0</v>
      </c>
      <c r="BJ161" s="17" t="s">
        <v>87</v>
      </c>
      <c r="BK161" s="198">
        <f t="shared" si="19"/>
        <v>0</v>
      </c>
      <c r="BL161" s="17" t="s">
        <v>220</v>
      </c>
      <c r="BM161" s="197" t="s">
        <v>610</v>
      </c>
    </row>
    <row r="162" spans="1:65" s="2" customFormat="1" ht="16.5" customHeight="1">
      <c r="A162" s="34"/>
      <c r="B162" s="35"/>
      <c r="C162" s="186" t="s">
        <v>441</v>
      </c>
      <c r="D162" s="186" t="s">
        <v>130</v>
      </c>
      <c r="E162" s="187" t="s">
        <v>611</v>
      </c>
      <c r="F162" s="188" t="s">
        <v>612</v>
      </c>
      <c r="G162" s="189" t="s">
        <v>170</v>
      </c>
      <c r="H162" s="190">
        <v>95</v>
      </c>
      <c r="I162" s="191"/>
      <c r="J162" s="192">
        <f t="shared" si="10"/>
        <v>0</v>
      </c>
      <c r="K162" s="188" t="s">
        <v>1</v>
      </c>
      <c r="L162" s="39"/>
      <c r="M162" s="193" t="s">
        <v>1</v>
      </c>
      <c r="N162" s="194" t="s">
        <v>44</v>
      </c>
      <c r="O162" s="71"/>
      <c r="P162" s="195">
        <f t="shared" si="11"/>
        <v>0</v>
      </c>
      <c r="Q162" s="195">
        <v>0</v>
      </c>
      <c r="R162" s="195">
        <f t="shared" si="12"/>
        <v>0</v>
      </c>
      <c r="S162" s="195">
        <v>0</v>
      </c>
      <c r="T162" s="196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220</v>
      </c>
      <c r="AT162" s="197" t="s">
        <v>130</v>
      </c>
      <c r="AU162" s="197" t="s">
        <v>89</v>
      </c>
      <c r="AY162" s="17" t="s">
        <v>127</v>
      </c>
      <c r="BE162" s="198">
        <f t="shared" si="14"/>
        <v>0</v>
      </c>
      <c r="BF162" s="198">
        <f t="shared" si="15"/>
        <v>0</v>
      </c>
      <c r="BG162" s="198">
        <f t="shared" si="16"/>
        <v>0</v>
      </c>
      <c r="BH162" s="198">
        <f t="shared" si="17"/>
        <v>0</v>
      </c>
      <c r="BI162" s="198">
        <f t="shared" si="18"/>
        <v>0</v>
      </c>
      <c r="BJ162" s="17" t="s">
        <v>87</v>
      </c>
      <c r="BK162" s="198">
        <f t="shared" si="19"/>
        <v>0</v>
      </c>
      <c r="BL162" s="17" t="s">
        <v>220</v>
      </c>
      <c r="BM162" s="197" t="s">
        <v>613</v>
      </c>
    </row>
    <row r="163" spans="1:65" s="2" customFormat="1" ht="16.5" customHeight="1">
      <c r="A163" s="34"/>
      <c r="B163" s="35"/>
      <c r="C163" s="244" t="s">
        <v>445</v>
      </c>
      <c r="D163" s="244" t="s">
        <v>320</v>
      </c>
      <c r="E163" s="245" t="s">
        <v>614</v>
      </c>
      <c r="F163" s="246" t="s">
        <v>615</v>
      </c>
      <c r="G163" s="247" t="s">
        <v>170</v>
      </c>
      <c r="H163" s="248">
        <v>30</v>
      </c>
      <c r="I163" s="249"/>
      <c r="J163" s="250">
        <f t="shared" si="10"/>
        <v>0</v>
      </c>
      <c r="K163" s="246" t="s">
        <v>1</v>
      </c>
      <c r="L163" s="251"/>
      <c r="M163" s="252" t="s">
        <v>1</v>
      </c>
      <c r="N163" s="253" t="s">
        <v>44</v>
      </c>
      <c r="O163" s="71"/>
      <c r="P163" s="195">
        <f t="shared" si="11"/>
        <v>0</v>
      </c>
      <c r="Q163" s="195">
        <v>3.0000000000000001E-5</v>
      </c>
      <c r="R163" s="195">
        <f t="shared" si="12"/>
        <v>8.9999999999999998E-4</v>
      </c>
      <c r="S163" s="195">
        <v>0</v>
      </c>
      <c r="T163" s="196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344</v>
      </c>
      <c r="AT163" s="197" t="s">
        <v>320</v>
      </c>
      <c r="AU163" s="197" t="s">
        <v>89</v>
      </c>
      <c r="AY163" s="17" t="s">
        <v>127</v>
      </c>
      <c r="BE163" s="198">
        <f t="shared" si="14"/>
        <v>0</v>
      </c>
      <c r="BF163" s="198">
        <f t="shared" si="15"/>
        <v>0</v>
      </c>
      <c r="BG163" s="198">
        <f t="shared" si="16"/>
        <v>0</v>
      </c>
      <c r="BH163" s="198">
        <f t="shared" si="17"/>
        <v>0</v>
      </c>
      <c r="BI163" s="198">
        <f t="shared" si="18"/>
        <v>0</v>
      </c>
      <c r="BJ163" s="17" t="s">
        <v>87</v>
      </c>
      <c r="BK163" s="198">
        <f t="shared" si="19"/>
        <v>0</v>
      </c>
      <c r="BL163" s="17" t="s">
        <v>220</v>
      </c>
      <c r="BM163" s="197" t="s">
        <v>616</v>
      </c>
    </row>
    <row r="164" spans="1:65" s="2" customFormat="1" ht="16.5" customHeight="1">
      <c r="A164" s="34"/>
      <c r="B164" s="35"/>
      <c r="C164" s="244" t="s">
        <v>451</v>
      </c>
      <c r="D164" s="244" t="s">
        <v>320</v>
      </c>
      <c r="E164" s="245" t="s">
        <v>617</v>
      </c>
      <c r="F164" s="246" t="s">
        <v>618</v>
      </c>
      <c r="G164" s="247" t="s">
        <v>170</v>
      </c>
      <c r="H164" s="248">
        <v>65</v>
      </c>
      <c r="I164" s="249"/>
      <c r="J164" s="250">
        <f t="shared" si="10"/>
        <v>0</v>
      </c>
      <c r="K164" s="246" t="s">
        <v>1</v>
      </c>
      <c r="L164" s="251"/>
      <c r="M164" s="252" t="s">
        <v>1</v>
      </c>
      <c r="N164" s="253" t="s">
        <v>44</v>
      </c>
      <c r="O164" s="71"/>
      <c r="P164" s="195">
        <f t="shared" si="11"/>
        <v>0</v>
      </c>
      <c r="Q164" s="195">
        <v>3.0000000000000001E-5</v>
      </c>
      <c r="R164" s="195">
        <f t="shared" si="12"/>
        <v>1.9500000000000001E-3</v>
      </c>
      <c r="S164" s="195">
        <v>0</v>
      </c>
      <c r="T164" s="196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344</v>
      </c>
      <c r="AT164" s="197" t="s">
        <v>320</v>
      </c>
      <c r="AU164" s="197" t="s">
        <v>89</v>
      </c>
      <c r="AY164" s="17" t="s">
        <v>127</v>
      </c>
      <c r="BE164" s="198">
        <f t="shared" si="14"/>
        <v>0</v>
      </c>
      <c r="BF164" s="198">
        <f t="shared" si="15"/>
        <v>0</v>
      </c>
      <c r="BG164" s="198">
        <f t="shared" si="16"/>
        <v>0</v>
      </c>
      <c r="BH164" s="198">
        <f t="shared" si="17"/>
        <v>0</v>
      </c>
      <c r="BI164" s="198">
        <f t="shared" si="18"/>
        <v>0</v>
      </c>
      <c r="BJ164" s="17" t="s">
        <v>87</v>
      </c>
      <c r="BK164" s="198">
        <f t="shared" si="19"/>
        <v>0</v>
      </c>
      <c r="BL164" s="17" t="s">
        <v>220</v>
      </c>
      <c r="BM164" s="197" t="s">
        <v>619</v>
      </c>
    </row>
    <row r="165" spans="1:65" s="2" customFormat="1" ht="16.5" customHeight="1">
      <c r="A165" s="34"/>
      <c r="B165" s="35"/>
      <c r="C165" s="186" t="s">
        <v>456</v>
      </c>
      <c r="D165" s="186" t="s">
        <v>130</v>
      </c>
      <c r="E165" s="187" t="s">
        <v>620</v>
      </c>
      <c r="F165" s="188" t="s">
        <v>621</v>
      </c>
      <c r="G165" s="189" t="s">
        <v>170</v>
      </c>
      <c r="H165" s="190">
        <v>50</v>
      </c>
      <c r="I165" s="191"/>
      <c r="J165" s="192">
        <f t="shared" si="10"/>
        <v>0</v>
      </c>
      <c r="K165" s="188" t="s">
        <v>1</v>
      </c>
      <c r="L165" s="39"/>
      <c r="M165" s="193" t="s">
        <v>1</v>
      </c>
      <c r="N165" s="194" t="s">
        <v>44</v>
      </c>
      <c r="O165" s="71"/>
      <c r="P165" s="195">
        <f t="shared" si="11"/>
        <v>0</v>
      </c>
      <c r="Q165" s="195">
        <v>0</v>
      </c>
      <c r="R165" s="195">
        <f t="shared" si="12"/>
        <v>0</v>
      </c>
      <c r="S165" s="195">
        <v>0</v>
      </c>
      <c r="T165" s="196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220</v>
      </c>
      <c r="AT165" s="197" t="s">
        <v>130</v>
      </c>
      <c r="AU165" s="197" t="s">
        <v>89</v>
      </c>
      <c r="AY165" s="17" t="s">
        <v>127</v>
      </c>
      <c r="BE165" s="198">
        <f t="shared" si="14"/>
        <v>0</v>
      </c>
      <c r="BF165" s="198">
        <f t="shared" si="15"/>
        <v>0</v>
      </c>
      <c r="BG165" s="198">
        <f t="shared" si="16"/>
        <v>0</v>
      </c>
      <c r="BH165" s="198">
        <f t="shared" si="17"/>
        <v>0</v>
      </c>
      <c r="BI165" s="198">
        <f t="shared" si="18"/>
        <v>0</v>
      </c>
      <c r="BJ165" s="17" t="s">
        <v>87</v>
      </c>
      <c r="BK165" s="198">
        <f t="shared" si="19"/>
        <v>0</v>
      </c>
      <c r="BL165" s="17" t="s">
        <v>220</v>
      </c>
      <c r="BM165" s="197" t="s">
        <v>622</v>
      </c>
    </row>
    <row r="166" spans="1:65" s="2" customFormat="1" ht="16.5" customHeight="1">
      <c r="A166" s="34"/>
      <c r="B166" s="35"/>
      <c r="C166" s="244" t="s">
        <v>461</v>
      </c>
      <c r="D166" s="244" t="s">
        <v>320</v>
      </c>
      <c r="E166" s="245" t="s">
        <v>623</v>
      </c>
      <c r="F166" s="246" t="s">
        <v>624</v>
      </c>
      <c r="G166" s="247" t="s">
        <v>170</v>
      </c>
      <c r="H166" s="248">
        <v>50</v>
      </c>
      <c r="I166" s="249"/>
      <c r="J166" s="250">
        <f t="shared" si="10"/>
        <v>0</v>
      </c>
      <c r="K166" s="246" t="s">
        <v>1</v>
      </c>
      <c r="L166" s="251"/>
      <c r="M166" s="252" t="s">
        <v>1</v>
      </c>
      <c r="N166" s="253" t="s">
        <v>44</v>
      </c>
      <c r="O166" s="71"/>
      <c r="P166" s="195">
        <f t="shared" si="11"/>
        <v>0</v>
      </c>
      <c r="Q166" s="195">
        <v>3.0000000000000001E-5</v>
      </c>
      <c r="R166" s="195">
        <f t="shared" si="12"/>
        <v>1.5E-3</v>
      </c>
      <c r="S166" s="195">
        <v>0</v>
      </c>
      <c r="T166" s="196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344</v>
      </c>
      <c r="AT166" s="197" t="s">
        <v>320</v>
      </c>
      <c r="AU166" s="197" t="s">
        <v>89</v>
      </c>
      <c r="AY166" s="17" t="s">
        <v>127</v>
      </c>
      <c r="BE166" s="198">
        <f t="shared" si="14"/>
        <v>0</v>
      </c>
      <c r="BF166" s="198">
        <f t="shared" si="15"/>
        <v>0</v>
      </c>
      <c r="BG166" s="198">
        <f t="shared" si="16"/>
        <v>0</v>
      </c>
      <c r="BH166" s="198">
        <f t="shared" si="17"/>
        <v>0</v>
      </c>
      <c r="BI166" s="198">
        <f t="shared" si="18"/>
        <v>0</v>
      </c>
      <c r="BJ166" s="17" t="s">
        <v>87</v>
      </c>
      <c r="BK166" s="198">
        <f t="shared" si="19"/>
        <v>0</v>
      </c>
      <c r="BL166" s="17" t="s">
        <v>220</v>
      </c>
      <c r="BM166" s="197" t="s">
        <v>625</v>
      </c>
    </row>
    <row r="167" spans="1:65" s="2" customFormat="1" ht="16.5" customHeight="1">
      <c r="A167" s="34"/>
      <c r="B167" s="35"/>
      <c r="C167" s="186" t="s">
        <v>465</v>
      </c>
      <c r="D167" s="186" t="s">
        <v>130</v>
      </c>
      <c r="E167" s="187" t="s">
        <v>626</v>
      </c>
      <c r="F167" s="188" t="s">
        <v>627</v>
      </c>
      <c r="G167" s="189" t="s">
        <v>174</v>
      </c>
      <c r="H167" s="190">
        <v>24</v>
      </c>
      <c r="I167" s="191"/>
      <c r="J167" s="192">
        <f t="shared" si="10"/>
        <v>0</v>
      </c>
      <c r="K167" s="188" t="s">
        <v>1</v>
      </c>
      <c r="L167" s="39"/>
      <c r="M167" s="193" t="s">
        <v>1</v>
      </c>
      <c r="N167" s="194" t="s">
        <v>44</v>
      </c>
      <c r="O167" s="71"/>
      <c r="P167" s="195">
        <f t="shared" si="11"/>
        <v>0</v>
      </c>
      <c r="Q167" s="195">
        <v>0</v>
      </c>
      <c r="R167" s="195">
        <f t="shared" si="12"/>
        <v>0</v>
      </c>
      <c r="S167" s="195">
        <v>0</v>
      </c>
      <c r="T167" s="196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220</v>
      </c>
      <c r="AT167" s="197" t="s">
        <v>130</v>
      </c>
      <c r="AU167" s="197" t="s">
        <v>89</v>
      </c>
      <c r="AY167" s="17" t="s">
        <v>127</v>
      </c>
      <c r="BE167" s="198">
        <f t="shared" si="14"/>
        <v>0</v>
      </c>
      <c r="BF167" s="198">
        <f t="shared" si="15"/>
        <v>0</v>
      </c>
      <c r="BG167" s="198">
        <f t="shared" si="16"/>
        <v>0</v>
      </c>
      <c r="BH167" s="198">
        <f t="shared" si="17"/>
        <v>0</v>
      </c>
      <c r="BI167" s="198">
        <f t="shared" si="18"/>
        <v>0</v>
      </c>
      <c r="BJ167" s="17" t="s">
        <v>87</v>
      </c>
      <c r="BK167" s="198">
        <f t="shared" si="19"/>
        <v>0</v>
      </c>
      <c r="BL167" s="17" t="s">
        <v>220</v>
      </c>
      <c r="BM167" s="197" t="s">
        <v>628</v>
      </c>
    </row>
    <row r="168" spans="1:65" s="2" customFormat="1" ht="16.5" customHeight="1">
      <c r="A168" s="34"/>
      <c r="B168" s="35"/>
      <c r="C168" s="244" t="s">
        <v>471</v>
      </c>
      <c r="D168" s="244" t="s">
        <v>320</v>
      </c>
      <c r="E168" s="245" t="s">
        <v>629</v>
      </c>
      <c r="F168" s="246" t="s">
        <v>630</v>
      </c>
      <c r="G168" s="247" t="s">
        <v>174</v>
      </c>
      <c r="H168" s="248">
        <v>16</v>
      </c>
      <c r="I168" s="249"/>
      <c r="J168" s="250">
        <f t="shared" si="10"/>
        <v>0</v>
      </c>
      <c r="K168" s="246" t="s">
        <v>1</v>
      </c>
      <c r="L168" s="251"/>
      <c r="M168" s="252" t="s">
        <v>1</v>
      </c>
      <c r="N168" s="253" t="s">
        <v>44</v>
      </c>
      <c r="O168" s="71"/>
      <c r="P168" s="195">
        <f t="shared" si="11"/>
        <v>0</v>
      </c>
      <c r="Q168" s="195">
        <v>3.0000000000000001E-5</v>
      </c>
      <c r="R168" s="195">
        <f t="shared" si="12"/>
        <v>4.8000000000000001E-4</v>
      </c>
      <c r="S168" s="195">
        <v>0</v>
      </c>
      <c r="T168" s="196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344</v>
      </c>
      <c r="AT168" s="197" t="s">
        <v>320</v>
      </c>
      <c r="AU168" s="197" t="s">
        <v>89</v>
      </c>
      <c r="AY168" s="17" t="s">
        <v>127</v>
      </c>
      <c r="BE168" s="198">
        <f t="shared" si="14"/>
        <v>0</v>
      </c>
      <c r="BF168" s="198">
        <f t="shared" si="15"/>
        <v>0</v>
      </c>
      <c r="BG168" s="198">
        <f t="shared" si="16"/>
        <v>0</v>
      </c>
      <c r="BH168" s="198">
        <f t="shared" si="17"/>
        <v>0</v>
      </c>
      <c r="BI168" s="198">
        <f t="shared" si="18"/>
        <v>0</v>
      </c>
      <c r="BJ168" s="17" t="s">
        <v>87</v>
      </c>
      <c r="BK168" s="198">
        <f t="shared" si="19"/>
        <v>0</v>
      </c>
      <c r="BL168" s="17" t="s">
        <v>220</v>
      </c>
      <c r="BM168" s="197" t="s">
        <v>631</v>
      </c>
    </row>
    <row r="169" spans="1:65" s="2" customFormat="1" ht="16.5" customHeight="1">
      <c r="A169" s="34"/>
      <c r="B169" s="35"/>
      <c r="C169" s="244" t="s">
        <v>476</v>
      </c>
      <c r="D169" s="244" t="s">
        <v>320</v>
      </c>
      <c r="E169" s="245" t="s">
        <v>632</v>
      </c>
      <c r="F169" s="246" t="s">
        <v>633</v>
      </c>
      <c r="G169" s="247" t="s">
        <v>174</v>
      </c>
      <c r="H169" s="248">
        <v>3</v>
      </c>
      <c r="I169" s="249"/>
      <c r="J169" s="250">
        <f t="shared" si="10"/>
        <v>0</v>
      </c>
      <c r="K169" s="246" t="s">
        <v>1</v>
      </c>
      <c r="L169" s="251"/>
      <c r="M169" s="252" t="s">
        <v>1</v>
      </c>
      <c r="N169" s="253" t="s">
        <v>44</v>
      </c>
      <c r="O169" s="71"/>
      <c r="P169" s="195">
        <f t="shared" si="11"/>
        <v>0</v>
      </c>
      <c r="Q169" s="195">
        <v>3.0000000000000001E-5</v>
      </c>
      <c r="R169" s="195">
        <f t="shared" si="12"/>
        <v>9.0000000000000006E-5</v>
      </c>
      <c r="S169" s="195">
        <v>0</v>
      </c>
      <c r="T169" s="196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344</v>
      </c>
      <c r="AT169" s="197" t="s">
        <v>320</v>
      </c>
      <c r="AU169" s="197" t="s">
        <v>89</v>
      </c>
      <c r="AY169" s="17" t="s">
        <v>127</v>
      </c>
      <c r="BE169" s="198">
        <f t="shared" si="14"/>
        <v>0</v>
      </c>
      <c r="BF169" s="198">
        <f t="shared" si="15"/>
        <v>0</v>
      </c>
      <c r="BG169" s="198">
        <f t="shared" si="16"/>
        <v>0</v>
      </c>
      <c r="BH169" s="198">
        <f t="shared" si="17"/>
        <v>0</v>
      </c>
      <c r="BI169" s="198">
        <f t="shared" si="18"/>
        <v>0</v>
      </c>
      <c r="BJ169" s="17" t="s">
        <v>87</v>
      </c>
      <c r="BK169" s="198">
        <f t="shared" si="19"/>
        <v>0</v>
      </c>
      <c r="BL169" s="17" t="s">
        <v>220</v>
      </c>
      <c r="BM169" s="197" t="s">
        <v>634</v>
      </c>
    </row>
    <row r="170" spans="1:65" s="2" customFormat="1" ht="16.5" customHeight="1">
      <c r="A170" s="34"/>
      <c r="B170" s="35"/>
      <c r="C170" s="244" t="s">
        <v>481</v>
      </c>
      <c r="D170" s="244" t="s">
        <v>320</v>
      </c>
      <c r="E170" s="245" t="s">
        <v>635</v>
      </c>
      <c r="F170" s="246" t="s">
        <v>636</v>
      </c>
      <c r="G170" s="247" t="s">
        <v>174</v>
      </c>
      <c r="H170" s="248">
        <v>2</v>
      </c>
      <c r="I170" s="249"/>
      <c r="J170" s="250">
        <f t="shared" si="10"/>
        <v>0</v>
      </c>
      <c r="K170" s="246" t="s">
        <v>1</v>
      </c>
      <c r="L170" s="251"/>
      <c r="M170" s="252" t="s">
        <v>1</v>
      </c>
      <c r="N170" s="253" t="s">
        <v>44</v>
      </c>
      <c r="O170" s="71"/>
      <c r="P170" s="195">
        <f t="shared" si="11"/>
        <v>0</v>
      </c>
      <c r="Q170" s="195">
        <v>3.0000000000000001E-5</v>
      </c>
      <c r="R170" s="195">
        <f t="shared" si="12"/>
        <v>6.0000000000000002E-5</v>
      </c>
      <c r="S170" s="195">
        <v>0</v>
      </c>
      <c r="T170" s="196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344</v>
      </c>
      <c r="AT170" s="197" t="s">
        <v>320</v>
      </c>
      <c r="AU170" s="197" t="s">
        <v>89</v>
      </c>
      <c r="AY170" s="17" t="s">
        <v>127</v>
      </c>
      <c r="BE170" s="198">
        <f t="shared" si="14"/>
        <v>0</v>
      </c>
      <c r="BF170" s="198">
        <f t="shared" si="15"/>
        <v>0</v>
      </c>
      <c r="BG170" s="198">
        <f t="shared" si="16"/>
        <v>0</v>
      </c>
      <c r="BH170" s="198">
        <f t="shared" si="17"/>
        <v>0</v>
      </c>
      <c r="BI170" s="198">
        <f t="shared" si="18"/>
        <v>0</v>
      </c>
      <c r="BJ170" s="17" t="s">
        <v>87</v>
      </c>
      <c r="BK170" s="198">
        <f t="shared" si="19"/>
        <v>0</v>
      </c>
      <c r="BL170" s="17" t="s">
        <v>220</v>
      </c>
      <c r="BM170" s="197" t="s">
        <v>637</v>
      </c>
    </row>
    <row r="171" spans="1:65" s="2" customFormat="1" ht="16.5" customHeight="1">
      <c r="A171" s="34"/>
      <c r="B171" s="35"/>
      <c r="C171" s="244" t="s">
        <v>488</v>
      </c>
      <c r="D171" s="244" t="s">
        <v>320</v>
      </c>
      <c r="E171" s="245" t="s">
        <v>638</v>
      </c>
      <c r="F171" s="246" t="s">
        <v>639</v>
      </c>
      <c r="G171" s="247" t="s">
        <v>174</v>
      </c>
      <c r="H171" s="248">
        <v>1</v>
      </c>
      <c r="I171" s="249"/>
      <c r="J171" s="250">
        <f t="shared" si="10"/>
        <v>0</v>
      </c>
      <c r="K171" s="246" t="s">
        <v>1</v>
      </c>
      <c r="L171" s="251"/>
      <c r="M171" s="252" t="s">
        <v>1</v>
      </c>
      <c r="N171" s="253" t="s">
        <v>44</v>
      </c>
      <c r="O171" s="71"/>
      <c r="P171" s="195">
        <f t="shared" si="11"/>
        <v>0</v>
      </c>
      <c r="Q171" s="195">
        <v>3.0000000000000001E-5</v>
      </c>
      <c r="R171" s="195">
        <f t="shared" si="12"/>
        <v>3.0000000000000001E-5</v>
      </c>
      <c r="S171" s="195">
        <v>0</v>
      </c>
      <c r="T171" s="196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344</v>
      </c>
      <c r="AT171" s="197" t="s">
        <v>320</v>
      </c>
      <c r="AU171" s="197" t="s">
        <v>89</v>
      </c>
      <c r="AY171" s="17" t="s">
        <v>127</v>
      </c>
      <c r="BE171" s="198">
        <f t="shared" si="14"/>
        <v>0</v>
      </c>
      <c r="BF171" s="198">
        <f t="shared" si="15"/>
        <v>0</v>
      </c>
      <c r="BG171" s="198">
        <f t="shared" si="16"/>
        <v>0</v>
      </c>
      <c r="BH171" s="198">
        <f t="shared" si="17"/>
        <v>0</v>
      </c>
      <c r="BI171" s="198">
        <f t="shared" si="18"/>
        <v>0</v>
      </c>
      <c r="BJ171" s="17" t="s">
        <v>87</v>
      </c>
      <c r="BK171" s="198">
        <f t="shared" si="19"/>
        <v>0</v>
      </c>
      <c r="BL171" s="17" t="s">
        <v>220</v>
      </c>
      <c r="BM171" s="197" t="s">
        <v>640</v>
      </c>
    </row>
    <row r="172" spans="1:65" s="2" customFormat="1" ht="16.5" customHeight="1">
      <c r="A172" s="34"/>
      <c r="B172" s="35"/>
      <c r="C172" s="244" t="s">
        <v>641</v>
      </c>
      <c r="D172" s="244" t="s">
        <v>320</v>
      </c>
      <c r="E172" s="245" t="s">
        <v>642</v>
      </c>
      <c r="F172" s="246" t="s">
        <v>643</v>
      </c>
      <c r="G172" s="247" t="s">
        <v>174</v>
      </c>
      <c r="H172" s="248">
        <v>2</v>
      </c>
      <c r="I172" s="249"/>
      <c r="J172" s="250">
        <f t="shared" si="10"/>
        <v>0</v>
      </c>
      <c r="K172" s="246" t="s">
        <v>1</v>
      </c>
      <c r="L172" s="251"/>
      <c r="M172" s="252" t="s">
        <v>1</v>
      </c>
      <c r="N172" s="253" t="s">
        <v>44</v>
      </c>
      <c r="O172" s="71"/>
      <c r="P172" s="195">
        <f t="shared" si="11"/>
        <v>0</v>
      </c>
      <c r="Q172" s="195">
        <v>3.0000000000000001E-5</v>
      </c>
      <c r="R172" s="195">
        <f t="shared" si="12"/>
        <v>6.0000000000000002E-5</v>
      </c>
      <c r="S172" s="195">
        <v>0</v>
      </c>
      <c r="T172" s="196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344</v>
      </c>
      <c r="AT172" s="197" t="s">
        <v>320</v>
      </c>
      <c r="AU172" s="197" t="s">
        <v>89</v>
      </c>
      <c r="AY172" s="17" t="s">
        <v>127</v>
      </c>
      <c r="BE172" s="198">
        <f t="shared" si="14"/>
        <v>0</v>
      </c>
      <c r="BF172" s="198">
        <f t="shared" si="15"/>
        <v>0</v>
      </c>
      <c r="BG172" s="198">
        <f t="shared" si="16"/>
        <v>0</v>
      </c>
      <c r="BH172" s="198">
        <f t="shared" si="17"/>
        <v>0</v>
      </c>
      <c r="BI172" s="198">
        <f t="shared" si="18"/>
        <v>0</v>
      </c>
      <c r="BJ172" s="17" t="s">
        <v>87</v>
      </c>
      <c r="BK172" s="198">
        <f t="shared" si="19"/>
        <v>0</v>
      </c>
      <c r="BL172" s="17" t="s">
        <v>220</v>
      </c>
      <c r="BM172" s="197" t="s">
        <v>644</v>
      </c>
    </row>
    <row r="173" spans="1:65" s="2" customFormat="1" ht="16.5" customHeight="1">
      <c r="A173" s="34"/>
      <c r="B173" s="35"/>
      <c r="C173" s="186" t="s">
        <v>645</v>
      </c>
      <c r="D173" s="186" t="s">
        <v>130</v>
      </c>
      <c r="E173" s="187" t="s">
        <v>646</v>
      </c>
      <c r="F173" s="188" t="s">
        <v>647</v>
      </c>
      <c r="G173" s="189" t="s">
        <v>174</v>
      </c>
      <c r="H173" s="190">
        <v>2</v>
      </c>
      <c r="I173" s="191"/>
      <c r="J173" s="192">
        <f t="shared" si="10"/>
        <v>0</v>
      </c>
      <c r="K173" s="188" t="s">
        <v>1</v>
      </c>
      <c r="L173" s="39"/>
      <c r="M173" s="193" t="s">
        <v>1</v>
      </c>
      <c r="N173" s="194" t="s">
        <v>44</v>
      </c>
      <c r="O173" s="71"/>
      <c r="P173" s="195">
        <f t="shared" si="11"/>
        <v>0</v>
      </c>
      <c r="Q173" s="195">
        <v>0</v>
      </c>
      <c r="R173" s="195">
        <f t="shared" si="12"/>
        <v>0</v>
      </c>
      <c r="S173" s="195">
        <v>0</v>
      </c>
      <c r="T173" s="196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220</v>
      </c>
      <c r="AT173" s="197" t="s">
        <v>130</v>
      </c>
      <c r="AU173" s="197" t="s">
        <v>89</v>
      </c>
      <c r="AY173" s="17" t="s">
        <v>127</v>
      </c>
      <c r="BE173" s="198">
        <f t="shared" si="14"/>
        <v>0</v>
      </c>
      <c r="BF173" s="198">
        <f t="shared" si="15"/>
        <v>0</v>
      </c>
      <c r="BG173" s="198">
        <f t="shared" si="16"/>
        <v>0</v>
      </c>
      <c r="BH173" s="198">
        <f t="shared" si="17"/>
        <v>0</v>
      </c>
      <c r="BI173" s="198">
        <f t="shared" si="18"/>
        <v>0</v>
      </c>
      <c r="BJ173" s="17" t="s">
        <v>87</v>
      </c>
      <c r="BK173" s="198">
        <f t="shared" si="19"/>
        <v>0</v>
      </c>
      <c r="BL173" s="17" t="s">
        <v>220</v>
      </c>
      <c r="BM173" s="197" t="s">
        <v>648</v>
      </c>
    </row>
    <row r="174" spans="1:65" s="2" customFormat="1" ht="16.5" customHeight="1">
      <c r="A174" s="34"/>
      <c r="B174" s="35"/>
      <c r="C174" s="186" t="s">
        <v>649</v>
      </c>
      <c r="D174" s="186" t="s">
        <v>130</v>
      </c>
      <c r="E174" s="187" t="s">
        <v>650</v>
      </c>
      <c r="F174" s="188" t="s">
        <v>651</v>
      </c>
      <c r="G174" s="189" t="s">
        <v>133</v>
      </c>
      <c r="H174" s="190">
        <v>1</v>
      </c>
      <c r="I174" s="191"/>
      <c r="J174" s="192">
        <f t="shared" si="10"/>
        <v>0</v>
      </c>
      <c r="K174" s="188" t="s">
        <v>1</v>
      </c>
      <c r="L174" s="39"/>
      <c r="M174" s="193" t="s">
        <v>1</v>
      </c>
      <c r="N174" s="194" t="s">
        <v>44</v>
      </c>
      <c r="O174" s="71"/>
      <c r="P174" s="195">
        <f t="shared" si="11"/>
        <v>0</v>
      </c>
      <c r="Q174" s="195">
        <v>0</v>
      </c>
      <c r="R174" s="195">
        <f t="shared" si="12"/>
        <v>0</v>
      </c>
      <c r="S174" s="195">
        <v>0</v>
      </c>
      <c r="T174" s="196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220</v>
      </c>
      <c r="AT174" s="197" t="s">
        <v>130</v>
      </c>
      <c r="AU174" s="197" t="s">
        <v>89</v>
      </c>
      <c r="AY174" s="17" t="s">
        <v>127</v>
      </c>
      <c r="BE174" s="198">
        <f t="shared" si="14"/>
        <v>0</v>
      </c>
      <c r="BF174" s="198">
        <f t="shared" si="15"/>
        <v>0</v>
      </c>
      <c r="BG174" s="198">
        <f t="shared" si="16"/>
        <v>0</v>
      </c>
      <c r="BH174" s="198">
        <f t="shared" si="17"/>
        <v>0</v>
      </c>
      <c r="BI174" s="198">
        <f t="shared" si="18"/>
        <v>0</v>
      </c>
      <c r="BJ174" s="17" t="s">
        <v>87</v>
      </c>
      <c r="BK174" s="198">
        <f t="shared" si="19"/>
        <v>0</v>
      </c>
      <c r="BL174" s="17" t="s">
        <v>220</v>
      </c>
      <c r="BM174" s="197" t="s">
        <v>652</v>
      </c>
    </row>
    <row r="175" spans="1:65" s="2" customFormat="1" ht="16.5" customHeight="1">
      <c r="A175" s="34"/>
      <c r="B175" s="35"/>
      <c r="C175" s="186" t="s">
        <v>653</v>
      </c>
      <c r="D175" s="186" t="s">
        <v>130</v>
      </c>
      <c r="E175" s="187" t="s">
        <v>654</v>
      </c>
      <c r="F175" s="188" t="s">
        <v>655</v>
      </c>
      <c r="G175" s="189" t="s">
        <v>133</v>
      </c>
      <c r="H175" s="190">
        <v>1</v>
      </c>
      <c r="I175" s="191"/>
      <c r="J175" s="192">
        <f t="shared" si="10"/>
        <v>0</v>
      </c>
      <c r="K175" s="188" t="s">
        <v>1</v>
      </c>
      <c r="L175" s="39"/>
      <c r="M175" s="193" t="s">
        <v>1</v>
      </c>
      <c r="N175" s="194" t="s">
        <v>44</v>
      </c>
      <c r="O175" s="71"/>
      <c r="P175" s="195">
        <f t="shared" si="11"/>
        <v>0</v>
      </c>
      <c r="Q175" s="195">
        <v>0</v>
      </c>
      <c r="R175" s="195">
        <f t="shared" si="12"/>
        <v>0</v>
      </c>
      <c r="S175" s="195">
        <v>0</v>
      </c>
      <c r="T175" s="196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220</v>
      </c>
      <c r="AT175" s="197" t="s">
        <v>130</v>
      </c>
      <c r="AU175" s="197" t="s">
        <v>89</v>
      </c>
      <c r="AY175" s="17" t="s">
        <v>127</v>
      </c>
      <c r="BE175" s="198">
        <f t="shared" si="14"/>
        <v>0</v>
      </c>
      <c r="BF175" s="198">
        <f t="shared" si="15"/>
        <v>0</v>
      </c>
      <c r="BG175" s="198">
        <f t="shared" si="16"/>
        <v>0</v>
      </c>
      <c r="BH175" s="198">
        <f t="shared" si="17"/>
        <v>0</v>
      </c>
      <c r="BI175" s="198">
        <f t="shared" si="18"/>
        <v>0</v>
      </c>
      <c r="BJ175" s="17" t="s">
        <v>87</v>
      </c>
      <c r="BK175" s="198">
        <f t="shared" si="19"/>
        <v>0</v>
      </c>
      <c r="BL175" s="17" t="s">
        <v>220</v>
      </c>
      <c r="BM175" s="197" t="s">
        <v>656</v>
      </c>
    </row>
    <row r="176" spans="1:65" s="12" customFormat="1" ht="22.9" customHeight="1">
      <c r="B176" s="170"/>
      <c r="C176" s="171"/>
      <c r="D176" s="172" t="s">
        <v>78</v>
      </c>
      <c r="E176" s="184" t="s">
        <v>657</v>
      </c>
      <c r="F176" s="184" t="s">
        <v>658</v>
      </c>
      <c r="G176" s="171"/>
      <c r="H176" s="171"/>
      <c r="I176" s="174"/>
      <c r="J176" s="185">
        <f>BK176</f>
        <v>0</v>
      </c>
      <c r="K176" s="171"/>
      <c r="L176" s="176"/>
      <c r="M176" s="177"/>
      <c r="N176" s="178"/>
      <c r="O176" s="178"/>
      <c r="P176" s="179">
        <f>SUM(P177:P180)</f>
        <v>0</v>
      </c>
      <c r="Q176" s="178"/>
      <c r="R176" s="179">
        <f>SUM(R177:R180)</f>
        <v>0</v>
      </c>
      <c r="S176" s="178"/>
      <c r="T176" s="180">
        <f>SUM(T177:T180)</f>
        <v>0</v>
      </c>
      <c r="AR176" s="181" t="s">
        <v>89</v>
      </c>
      <c r="AT176" s="182" t="s">
        <v>78</v>
      </c>
      <c r="AU176" s="182" t="s">
        <v>87</v>
      </c>
      <c r="AY176" s="181" t="s">
        <v>127</v>
      </c>
      <c r="BK176" s="183">
        <f>SUM(BK177:BK180)</f>
        <v>0</v>
      </c>
    </row>
    <row r="177" spans="1:65" s="2" customFormat="1" ht="16.5" customHeight="1">
      <c r="A177" s="34"/>
      <c r="B177" s="35"/>
      <c r="C177" s="186" t="s">
        <v>659</v>
      </c>
      <c r="D177" s="186" t="s">
        <v>130</v>
      </c>
      <c r="E177" s="187" t="s">
        <v>660</v>
      </c>
      <c r="F177" s="188" t="s">
        <v>661</v>
      </c>
      <c r="G177" s="189" t="s">
        <v>133</v>
      </c>
      <c r="H177" s="190">
        <v>1</v>
      </c>
      <c r="I177" s="191"/>
      <c r="J177" s="192">
        <f>ROUND(I177*H177,2)</f>
        <v>0</v>
      </c>
      <c r="K177" s="188" t="s">
        <v>1</v>
      </c>
      <c r="L177" s="39"/>
      <c r="M177" s="193" t="s">
        <v>1</v>
      </c>
      <c r="N177" s="194" t="s">
        <v>44</v>
      </c>
      <c r="O177" s="71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220</v>
      </c>
      <c r="AT177" s="197" t="s">
        <v>130</v>
      </c>
      <c r="AU177" s="197" t="s">
        <v>89</v>
      </c>
      <c r="AY177" s="17" t="s">
        <v>127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7" t="s">
        <v>87</v>
      </c>
      <c r="BK177" s="198">
        <f>ROUND(I177*H177,2)</f>
        <v>0</v>
      </c>
      <c r="BL177" s="17" t="s">
        <v>220</v>
      </c>
      <c r="BM177" s="197" t="s">
        <v>662</v>
      </c>
    </row>
    <row r="178" spans="1:65" s="2" customFormat="1" ht="16.5" customHeight="1">
      <c r="A178" s="34"/>
      <c r="B178" s="35"/>
      <c r="C178" s="186" t="s">
        <v>663</v>
      </c>
      <c r="D178" s="186" t="s">
        <v>130</v>
      </c>
      <c r="E178" s="187" t="s">
        <v>664</v>
      </c>
      <c r="F178" s="188" t="s">
        <v>665</v>
      </c>
      <c r="G178" s="189" t="s">
        <v>133</v>
      </c>
      <c r="H178" s="190">
        <v>1</v>
      </c>
      <c r="I178" s="191"/>
      <c r="J178" s="192">
        <f>ROUND(I178*H178,2)</f>
        <v>0</v>
      </c>
      <c r="K178" s="188" t="s">
        <v>1</v>
      </c>
      <c r="L178" s="39"/>
      <c r="M178" s="193" t="s">
        <v>1</v>
      </c>
      <c r="N178" s="194" t="s">
        <v>44</v>
      </c>
      <c r="O178" s="71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220</v>
      </c>
      <c r="AT178" s="197" t="s">
        <v>130</v>
      </c>
      <c r="AU178" s="197" t="s">
        <v>89</v>
      </c>
      <c r="AY178" s="17" t="s">
        <v>127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87</v>
      </c>
      <c r="BK178" s="198">
        <f>ROUND(I178*H178,2)</f>
        <v>0</v>
      </c>
      <c r="BL178" s="17" t="s">
        <v>220</v>
      </c>
      <c r="BM178" s="197" t="s">
        <v>666</v>
      </c>
    </row>
    <row r="179" spans="1:65" s="2" customFormat="1" ht="29.25">
      <c r="A179" s="34"/>
      <c r="B179" s="35"/>
      <c r="C179" s="36"/>
      <c r="D179" s="206" t="s">
        <v>239</v>
      </c>
      <c r="E179" s="36"/>
      <c r="F179" s="216" t="s">
        <v>667</v>
      </c>
      <c r="G179" s="36"/>
      <c r="H179" s="36"/>
      <c r="I179" s="217"/>
      <c r="J179" s="36"/>
      <c r="K179" s="36"/>
      <c r="L179" s="39"/>
      <c r="M179" s="218"/>
      <c r="N179" s="219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239</v>
      </c>
      <c r="AU179" s="17" t="s">
        <v>89</v>
      </c>
    </row>
    <row r="180" spans="1:65" s="2" customFormat="1" ht="16.5" customHeight="1">
      <c r="A180" s="34"/>
      <c r="B180" s="35"/>
      <c r="C180" s="186" t="s">
        <v>668</v>
      </c>
      <c r="D180" s="186" t="s">
        <v>130</v>
      </c>
      <c r="E180" s="187" t="s">
        <v>669</v>
      </c>
      <c r="F180" s="188" t="s">
        <v>333</v>
      </c>
      <c r="G180" s="189" t="s">
        <v>133</v>
      </c>
      <c r="H180" s="190">
        <v>1</v>
      </c>
      <c r="I180" s="191"/>
      <c r="J180" s="192">
        <f>ROUND(I180*H180,2)</f>
        <v>0</v>
      </c>
      <c r="K180" s="188" t="s">
        <v>1</v>
      </c>
      <c r="L180" s="39"/>
      <c r="M180" s="199" t="s">
        <v>1</v>
      </c>
      <c r="N180" s="200" t="s">
        <v>44</v>
      </c>
      <c r="O180" s="201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220</v>
      </c>
      <c r="AT180" s="197" t="s">
        <v>130</v>
      </c>
      <c r="AU180" s="197" t="s">
        <v>89</v>
      </c>
      <c r="AY180" s="17" t="s">
        <v>127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7" t="s">
        <v>87</v>
      </c>
      <c r="BK180" s="198">
        <f>ROUND(I180*H180,2)</f>
        <v>0</v>
      </c>
      <c r="BL180" s="17" t="s">
        <v>220</v>
      </c>
      <c r="BM180" s="197" t="s">
        <v>670</v>
      </c>
    </row>
    <row r="181" spans="1:65" s="2" customFormat="1" ht="6.95" customHeight="1">
      <c r="A181" s="34"/>
      <c r="B181" s="54"/>
      <c r="C181" s="55"/>
      <c r="D181" s="55"/>
      <c r="E181" s="55"/>
      <c r="F181" s="55"/>
      <c r="G181" s="55"/>
      <c r="H181" s="55"/>
      <c r="I181" s="55"/>
      <c r="J181" s="55"/>
      <c r="K181" s="55"/>
      <c r="L181" s="39"/>
      <c r="M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</row>
  </sheetData>
  <sheetProtection algorithmName="SHA-512" hashValue="XCpf3xv6aQSqJKfLMO4Sk62l70XSAyQ87z4DyGFry9lgGkiiqToR5yhc/JYbRt8AJSaqZpTBUPJG7wj/r1Uz2Q==" saltValue="l0eD1Xya12o1uK6JYplkkSYe8Mq+c9LvNTJXpCDoZooP3xVU4LNxwrK8yS2rt1HWn6qAASteGMzfwdDxJxMxNw==" spinCount="100000" sheet="1" objects="1" scenarios="1" formatColumns="0" formatRows="0" autoFilter="0"/>
  <autoFilter ref="C120:K180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VEDLEJŠÍ A OSTATNÍ N...</vt:lpstr>
      <vt:lpstr>02 - BOURACÍ PRÁCE</vt:lpstr>
      <vt:lpstr>03 - STAVEBNÍ PRÁCE</vt:lpstr>
      <vt:lpstr>04 - PROFESE</vt:lpstr>
      <vt:lpstr>'01 - VEDLEJŠÍ A OSTATNÍ N...'!Názvy_tisku</vt:lpstr>
      <vt:lpstr>'02 - BOURACÍ PRÁCE'!Názvy_tisku</vt:lpstr>
      <vt:lpstr>'03 - STAVEBNÍ PRÁCE'!Názvy_tisku</vt:lpstr>
      <vt:lpstr>'04 - PROFESE'!Názvy_tisku</vt:lpstr>
      <vt:lpstr>'Rekapitulace stavby'!Názvy_tisku</vt:lpstr>
      <vt:lpstr>'01 - VEDLEJŠÍ A OSTATNÍ N...'!Oblast_tisku</vt:lpstr>
      <vt:lpstr>'02 - BOURACÍ PRÁCE'!Oblast_tisku</vt:lpstr>
      <vt:lpstr>'03 - STAVEBNÍ PRÁCE'!Oblast_tisku</vt:lpstr>
      <vt:lpstr>'04 - PROFESE'!Oblast_tisku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VM\Vladimír</dc:creator>
  <cp:lastModifiedBy>Vladimír</cp:lastModifiedBy>
  <dcterms:created xsi:type="dcterms:W3CDTF">2021-04-08T12:10:05Z</dcterms:created>
  <dcterms:modified xsi:type="dcterms:W3CDTF">2021-04-08T12:15:35Z</dcterms:modified>
</cp:coreProperties>
</file>